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ownloads\"/>
    </mc:Choice>
  </mc:AlternateContent>
  <xr:revisionPtr revIDLastSave="0" documentId="13_ncr:1_{8388583D-294E-430E-95C3-5D0A0C5C463A}" xr6:coauthVersionLast="47" xr6:coauthVersionMax="47" xr10:uidLastSave="{00000000-0000-0000-0000-000000000000}"/>
  <bookViews>
    <workbookView xWindow="22932" yWindow="-108" windowWidth="23256" windowHeight="12456" activeTab="3" xr2:uid="{00000000-000D-0000-FFFF-FFFF00000000}"/>
  </bookViews>
  <sheets>
    <sheet name="POSTO 1" sheetId="3" r:id="rId1"/>
    <sheet name="POSTO 2" sheetId="7" r:id="rId2"/>
    <sheet name="POSTO 3" sheetId="8" r:id="rId3"/>
    <sheet name="Consolidação" sheetId="6" r:id="rId4"/>
  </sheets>
  <definedNames>
    <definedName name="_xlnm.Print_Area" localSheetId="3">Consolidação!$B$1:$I$9</definedName>
    <definedName name="_xlnm.Print_Area" localSheetId="0">'POSTO 1'!$A$1:$N$49</definedName>
    <definedName name="_xlnm.Print_Area" localSheetId="1">'POSTO 2'!$A$1:$N$49</definedName>
    <definedName name="_xlnm.Print_Area" localSheetId="2">'POSTO 3'!$A$1:$N$49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F46" i="7"/>
  <c r="J33" i="8" l="1"/>
  <c r="J33" i="7"/>
  <c r="J32" i="3" l="1"/>
  <c r="J33" i="3"/>
  <c r="N16" i="8" l="1"/>
  <c r="N16" i="7"/>
  <c r="N16" i="3"/>
  <c r="E8" i="6"/>
  <c r="E7" i="6"/>
  <c r="E6" i="6"/>
  <c r="D8" i="6"/>
  <c r="D7" i="6"/>
  <c r="D6" i="6"/>
  <c r="A45" i="8"/>
  <c r="E39" i="8"/>
  <c r="J38" i="8" s="1"/>
  <c r="J39" i="8" s="1"/>
  <c r="B39" i="8"/>
  <c r="N35" i="8"/>
  <c r="D17" i="8" s="1"/>
  <c r="J32" i="8"/>
  <c r="J34" i="8" s="1"/>
  <c r="E11" i="8"/>
  <c r="N10" i="8"/>
  <c r="N9" i="8"/>
  <c r="M6" i="8"/>
  <c r="A45" i="7"/>
  <c r="E39" i="7"/>
  <c r="B39" i="7"/>
  <c r="N35" i="7"/>
  <c r="D17" i="7" s="1"/>
  <c r="J32" i="7"/>
  <c r="J34" i="7" s="1"/>
  <c r="E11" i="7"/>
  <c r="N10" i="7"/>
  <c r="N9" i="7"/>
  <c r="M6" i="7"/>
  <c r="A45" i="3"/>
  <c r="E39" i="3"/>
  <c r="B39" i="3"/>
  <c r="N35" i="3"/>
  <c r="D17" i="3" s="1"/>
  <c r="E11" i="3"/>
  <c r="N10" i="3"/>
  <c r="N9" i="3"/>
  <c r="M6" i="3"/>
  <c r="E8" i="8" l="1"/>
  <c r="J38" i="3"/>
  <c r="J41" i="8"/>
  <c r="D9" i="8" s="1"/>
  <c r="E10" i="7"/>
  <c r="E10" i="8"/>
  <c r="E10" i="3"/>
  <c r="E8" i="7"/>
  <c r="E9" i="8"/>
  <c r="M27" i="8"/>
  <c r="J38" i="7"/>
  <c r="J39" i="7" s="1"/>
  <c r="J41" i="7" s="1"/>
  <c r="D9" i="7" s="1"/>
  <c r="M27" i="7"/>
  <c r="E8" i="3"/>
  <c r="J34" i="3"/>
  <c r="M27" i="3"/>
  <c r="D12" i="8" l="1"/>
  <c r="E13" i="8" s="1"/>
  <c r="E14" i="8" s="1"/>
  <c r="E9" i="7"/>
  <c r="D12" i="7" s="1"/>
  <c r="J39" i="3"/>
  <c r="J41" i="3" l="1"/>
  <c r="E9" i="3" s="1"/>
  <c r="D12" i="3" s="1"/>
  <c r="E13" i="3" s="1"/>
  <c r="D15" i="8"/>
  <c r="E13" i="7"/>
  <c r="C8" i="6"/>
  <c r="C7" i="6"/>
  <c r="C6" i="6"/>
  <c r="D9" i="3" l="1"/>
  <c r="D16" i="8"/>
  <c r="E17" i="8"/>
  <c r="E14" i="7"/>
  <c r="D15" i="7" s="1"/>
  <c r="E14" i="3"/>
  <c r="D15" i="3" s="1"/>
  <c r="D18" i="8" l="1"/>
  <c r="D16" i="7"/>
  <c r="E17" i="7"/>
  <c r="E17" i="3"/>
  <c r="D16" i="3"/>
  <c r="E19" i="8" l="1"/>
  <c r="D19" i="8"/>
  <c r="D18" i="7"/>
  <c r="E45" i="7" s="1"/>
  <c r="E45" i="8"/>
  <c r="F46" i="8" s="1"/>
  <c r="D18" i="3"/>
  <c r="D19" i="3" s="1"/>
  <c r="E19" i="7" l="1"/>
  <c r="D19" i="7"/>
  <c r="F8" i="6"/>
  <c r="F7" i="6"/>
  <c r="E19" i="3"/>
  <c r="E45" i="3"/>
  <c r="F46" i="3" s="1"/>
  <c r="F47" i="8" l="1"/>
  <c r="G8" i="6" s="1"/>
  <c r="F47" i="7"/>
  <c r="F6" i="6"/>
  <c r="F48" i="8"/>
  <c r="H8" i="6" s="1"/>
  <c r="F48" i="7" l="1"/>
  <c r="H7" i="6" s="1"/>
  <c r="G7" i="6"/>
  <c r="F47" i="3"/>
  <c r="F48" i="3" l="1"/>
  <c r="H6" i="6" s="1"/>
  <c r="G6" i="6"/>
  <c r="H9" i="6" l="1"/>
</calcChain>
</file>

<file path=xl/sharedStrings.xml><?xml version="1.0" encoding="utf-8"?>
<sst xmlns="http://schemas.openxmlformats.org/spreadsheetml/2006/main" count="345" uniqueCount="127">
  <si>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</si>
  <si>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</si>
  <si>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</si>
  <si>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</si>
  <si>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</si>
  <si>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</si>
  <si>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</si>
  <si>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</si>
  <si>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</si>
  <si>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</si>
  <si>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</si>
  <si>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</si>
  <si>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</si>
  <si>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</si>
  <si>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</si>
  <si>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</si>
  <si>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1.F.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</si>
  <si>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</si>
  <si>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1.G. Intervalo intrajornada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</si>
  <si>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</si>
  <si>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1.H.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</si>
  <si>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</si>
  <si>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</si>
  <si>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</si>
  <si>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</si>
  <si>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</si>
  <si>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</si>
  <si>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</si>
  <si>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</si>
  <si>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</si>
  <si>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</si>
  <si>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</si>
  <si>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</si>
  <si>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Contribuição Patronal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</si>
  <si>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</si>
  <si>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</si>
  <si>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</si>
  <si>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</si>
  <si>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</si>
  <si>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</si>
  <si>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</si>
  <si>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</si>
  <si>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</si>
  <si>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</si>
  <si>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</si>
  <si>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</si>
  <si>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</si>
  <si>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</si>
  <si>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</si>
  <si>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</si>
  <si>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</si>
  <si>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</si>
  <si>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</si>
  <si>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</si>
  <si>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</si>
  <si>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</si>
  <si>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</si>
  <si>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</si>
  <si>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</si>
  <si>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</si>
  <si>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</si>
  <si>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</si>
  <si>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</si>
  <si>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</si>
  <si>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</si>
  <si>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</si>
  <si>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</si>
  <si>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</si>
  <si>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</si>
  <si>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</si>
  <si>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</si>
  <si>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</si>
  <si>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Ano Acordo, Convenção ou Sentença Normativa em Dissídio Coletivo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</si>
  <si>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</si>
  <si>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</si>
  <si>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</si>
  <si>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</si>
  <si>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</si>
  <si>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</si>
  <si>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PLANILHA DE CUSTOS E FORMAÇÃO DE PREÇOS - POSTO 2</t>
  </si>
  <si>
    <t>Valor mensal do Posto 2</t>
  </si>
  <si>
    <t>Valor total do Posto 2</t>
  </si>
  <si>
    <t>PLANILHA DE CUSTOS E FORMAÇÃO DE PREÇOS - POSTO 3</t>
  </si>
  <si>
    <t>Valor mensal do Posto 3</t>
  </si>
  <si>
    <t>Valor total do Posto 3</t>
  </si>
  <si>
    <t>CONSOLIDAÇÃO DE PROPOSTA COMERCIAL</t>
  </si>
  <si>
    <t>Posto</t>
  </si>
  <si>
    <t>Descrição do Posto</t>
  </si>
  <si>
    <t>Horas</t>
  </si>
  <si>
    <t>Posto 1</t>
  </si>
  <si>
    <t>Posto 2</t>
  </si>
  <si>
    <t>Posto 3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</si>
  <si>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</si>
  <si>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</si>
  <si>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</si>
  <si>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</si>
  <si>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</si>
  <si>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</si>
  <si>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</si>
  <si>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</si>
  <si>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</si>
  <si>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</si>
  <si>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</si>
  <si>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</si>
  <si>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</si>
  <si>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</si>
  <si>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</si>
  <si>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</si>
  <si>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</si>
  <si>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</si>
  <si>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</si>
  <si>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1.E. Hora noturna adicional</t>
  </si>
  <si>
    <t>Cálculos da Multa do FGTS</t>
  </si>
  <si>
    <t>=((0,08*0,5*0,9*(1+(5/56)+(5/56)+(1/3)*(5/56)))*J31</t>
  </si>
  <si>
    <t>=(((0,4+0,1)*0,08)*J31)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</si>
  <si>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</si>
  <si>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</si>
  <si>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</si>
  <si>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</si>
  <si>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</si>
  <si>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</si>
  <si>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OBS: SOMENTE PREENCHER OS CAMPOS DESTACADOS EM AMARELOS</t>
  </si>
  <si>
    <t>EDITAL DO PREGÃO ELETRÔNICO Nº 12-2019-02-01</t>
  </si>
  <si>
    <t>Posto de Vigilância Armada Diurno</t>
  </si>
  <si>
    <t>Posto de Vigilância Armada Noturno</t>
  </si>
  <si>
    <t>Posto de Vigilância Desarmada</t>
  </si>
  <si>
    <t>PREÇO GLOBAL (60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</si>
</sst>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7">
    <xf numFmtId="0" fontId="0" fillId="0" borderId="0" xfId="0"/>
    <xf numFmtId="0" fontId="8" fillId="0" borderId="3" xfId="0" applyFont="1" applyBorder="1" applyAlignment="1">
      <alignment vertical="center"/>
    </xf>
    <xf numFmtId="10" fontId="2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0" fontId="3" fillId="0" borderId="3" xfId="1" applyNumberFormat="1" applyFont="1" applyBorder="1" applyAlignment="1">
      <alignment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164" fontId="3" fillId="0" borderId="25" xfId="2" applyFont="1" applyBorder="1" applyAlignment="1">
      <alignment horizontal="center" vertical="center"/>
    </xf>
    <xf numFmtId="164" fontId="3" fillId="0" borderId="38" xfId="2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0" fillId="0" borderId="40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2" borderId="23" xfId="2" applyFont="1" applyFill="1" applyBorder="1" applyAlignment="1" applyProtection="1">
      <alignment horizontal="right" vertical="center" wrapText="1"/>
      <protection hidden="1"/>
    </xf>
    <xf numFmtId="10" fontId="3" fillId="0" borderId="8" xfId="1" applyNumberFormat="1" applyFont="1" applyBorder="1" applyAlignment="1" applyProtection="1">
      <alignment vertical="center" wrapText="1"/>
      <protection hidden="1"/>
    </xf>
    <xf numFmtId="164" fontId="3" fillId="0" borderId="0" xfId="2" applyFont="1" applyAlignment="1" applyProtection="1">
      <alignment horizontal="right" vertical="center" wrapText="1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4" fontId="3" fillId="2" borderId="21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0" fontId="9" fillId="0" borderId="32" xfId="0" applyFont="1" applyBorder="1" applyAlignment="1" applyProtection="1">
      <alignment horizontal="left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9" fillId="0" borderId="34" xfId="0" applyFont="1" applyBorder="1" applyAlignment="1" applyProtection="1">
      <alignment horizontal="left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0" fontId="3" fillId="2" borderId="13" xfId="1" applyNumberFormat="1" applyFont="1" applyFill="1" applyBorder="1" applyAlignment="1" applyProtection="1">
      <alignment vertical="center"/>
      <protection hidden="1"/>
    </xf>
    <xf numFmtId="164" fontId="3" fillId="2" borderId="15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10" fontId="3" fillId="2" borderId="34" xfId="0" applyNumberFormat="1" applyFont="1" applyFill="1" applyBorder="1" applyAlignment="1" applyProtection="1">
      <alignment vertical="center"/>
      <protection hidden="1"/>
    </xf>
    <xf numFmtId="10" fontId="3" fillId="2" borderId="35" xfId="0" applyNumberFormat="1" applyFont="1" applyFill="1" applyBorder="1" applyAlignment="1" applyProtection="1">
      <alignment vertical="center"/>
      <protection hidden="1"/>
    </xf>
    <xf numFmtId="10" fontId="2" fillId="2" borderId="20" xfId="0" applyNumberFormat="1" applyFont="1" applyFill="1" applyBorder="1" applyAlignment="1" applyProtection="1">
      <alignment vertical="center"/>
      <protection hidden="1"/>
    </xf>
    <xf numFmtId="10" fontId="2" fillId="2" borderId="18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6" xfId="0" applyNumberFormat="1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horizontal="right"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10" fontId="2" fillId="2" borderId="18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5" xfId="2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10" fontId="1" fillId="0" borderId="8" xfId="1" applyNumberFormat="1" applyBorder="1" applyAlignment="1" applyProtection="1">
      <alignment vertical="center" wrapText="1"/>
      <protection hidden="1"/>
    </xf>
    <xf numFmtId="0" fontId="3" fillId="0" borderId="25" xfId="2" applyNumberFormat="1" applyFont="1" applyBorder="1" applyAlignment="1">
      <alignment horizontal="center" vertical="center"/>
    </xf>
    <xf numFmtId="0" fontId="3" fillId="0" borderId="38" xfId="2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hidden="1"/>
    </xf>
    <xf numFmtId="10" fontId="10" fillId="0" borderId="7" xfId="1" applyNumberFormat="1" applyFont="1" applyBorder="1" applyAlignment="1" applyProtection="1">
      <alignment horizontal="center" vertical="center" wrapText="1"/>
      <protection hidden="1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0" fontId="3" fillId="3" borderId="11" xfId="1" applyNumberFormat="1" applyFont="1" applyFill="1" applyBorder="1" applyAlignment="1" applyProtection="1">
      <alignment vertical="center"/>
      <protection locked="0"/>
    </xf>
    <xf numFmtId="164" fontId="3" fillId="3" borderId="27" xfId="2" applyFont="1" applyFill="1" applyBorder="1" applyAlignment="1" applyProtection="1">
      <alignment horizontal="right" vertical="center" wrapText="1"/>
      <protection locked="0"/>
    </xf>
    <xf numFmtId="164" fontId="3" fillId="3" borderId="21" xfId="2" applyFont="1" applyFill="1" applyBorder="1" applyAlignment="1" applyProtection="1">
      <alignment horizontal="right" vertical="center" wrapText="1"/>
      <protection locked="0"/>
    </xf>
    <xf numFmtId="164" fontId="3" fillId="3" borderId="24" xfId="2" applyFont="1" applyFill="1" applyBorder="1" applyAlignment="1" applyProtection="1">
      <alignment horizontal="right" vertical="center" wrapText="1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164" fontId="3" fillId="3" borderId="61" xfId="2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30" xfId="1" applyNumberFormat="1" applyFont="1" applyFill="1" applyBorder="1" applyAlignment="1" applyProtection="1">
      <alignment vertical="center" wrapText="1"/>
      <protection locked="0"/>
    </xf>
    <xf numFmtId="10" fontId="3" fillId="3" borderId="28" xfId="0" applyNumberFormat="1" applyFont="1" applyFill="1" applyBorder="1" applyAlignment="1" applyProtection="1">
      <alignment vertical="center"/>
      <protection locked="0"/>
    </xf>
    <xf numFmtId="10" fontId="3" fillId="3" borderId="21" xfId="0" applyNumberFormat="1" applyFont="1" applyFill="1" applyBorder="1" applyAlignment="1" applyProtection="1">
      <alignment vertical="center"/>
      <protection locked="0"/>
    </xf>
    <xf numFmtId="10" fontId="3" fillId="3" borderId="24" xfId="0" applyNumberFormat="1" applyFont="1" applyFill="1" applyBorder="1" applyAlignment="1" applyProtection="1">
      <alignment vertical="center"/>
      <protection locked="0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14" fontId="2" fillId="3" borderId="21" xfId="0" applyNumberFormat="1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1" fillId="3" borderId="6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2" xfId="1" applyNumberFormat="1" applyFont="1" applyFill="1" applyBorder="1" applyAlignment="1" applyProtection="1">
      <alignment vertical="center" wrapText="1"/>
      <protection hidden="1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14" xfId="1" applyNumberFormat="1" applyFont="1" applyFill="1" applyBorder="1" applyAlignment="1" applyProtection="1">
      <alignment vertical="center"/>
      <protection locked="0"/>
    </xf>
    <xf numFmtId="10" fontId="3" fillId="3" borderId="14" xfId="0" applyNumberFormat="1" applyFont="1" applyFill="1" applyBorder="1" applyAlignment="1" applyProtection="1">
      <alignment vertical="center"/>
      <protection locked="0"/>
    </xf>
    <xf numFmtId="10" fontId="3" fillId="3" borderId="0" xfId="1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6" xfId="2" applyNumberFormat="1" applyFont="1" applyFill="1" applyBorder="1" applyAlignment="1" applyProtection="1">
      <alignment horizontal="center" vertical="center"/>
      <protection locked="0"/>
    </xf>
    <xf numFmtId="0" fontId="2" fillId="3" borderId="26" xfId="2" applyNumberFormat="1" applyFont="1" applyFill="1" applyBorder="1" applyProtection="1">
      <protection locked="0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5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3" fillId="3" borderId="25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NumberFormat="1" applyFont="1" applyFill="1" applyBorder="1" applyAlignment="1" applyProtection="1">
      <alignment horizontal="center" vertical="center"/>
      <protection locked="0"/>
    </xf>
    <xf numFmtId="164" fontId="2" fillId="2" borderId="41" xfId="2" applyFont="1" applyFill="1" applyBorder="1" applyAlignment="1" applyProtection="1">
      <alignment horizontal="center" vertical="center"/>
      <protection hidden="1"/>
    </xf>
    <xf numFmtId="164" fontId="2" fillId="2" borderId="9" xfId="2" applyFont="1" applyFill="1" applyBorder="1" applyAlignment="1" applyProtection="1">
      <alignment horizontal="center" vertical="center"/>
      <protection hidden="1"/>
    </xf>
    <xf numFmtId="164" fontId="2" fillId="0" borderId="42" xfId="2" applyFont="1" applyBorder="1" applyAlignment="1" applyProtection="1">
      <alignment horizontal="center" vertical="center"/>
      <protection hidden="1"/>
    </xf>
    <xf numFmtId="164" fontId="2" fillId="0" borderId="43" xfId="2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0" fontId="2" fillId="0" borderId="70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71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53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3" fillId="0" borderId="47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4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56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8" xfId="2" applyFont="1" applyBorder="1" applyAlignment="1" applyProtection="1">
      <alignment horizontal="right" vertical="center" wrapText="1"/>
      <protection hidden="1"/>
    </xf>
    <xf numFmtId="164" fontId="2" fillId="0" borderId="0" xfId="2" applyFont="1" applyAlignment="1" applyProtection="1">
      <alignment horizontal="right" vertical="center" wrapText="1"/>
      <protection hidden="1"/>
    </xf>
    <xf numFmtId="0" fontId="9" fillId="0" borderId="58" xfId="0" applyFont="1" applyBorder="1" applyAlignment="1" applyProtection="1">
      <alignment horizontal="left"/>
      <protection locked="0" hidden="1"/>
    </xf>
    <xf numFmtId="0" fontId="9" fillId="0" borderId="59" xfId="0" applyFont="1" applyBorder="1" applyAlignment="1" applyProtection="1">
      <alignment horizontal="left"/>
      <protection locked="0" hidden="1"/>
    </xf>
    <xf numFmtId="0" fontId="9" fillId="0" borderId="35" xfId="0" applyFont="1" applyBorder="1" applyAlignment="1" applyProtection="1">
      <alignment horizontal="left"/>
      <protection locked="0"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69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left"/>
      <protection hidden="1"/>
    </xf>
    <xf numFmtId="0" fontId="9" fillId="0" borderId="51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 textRotation="90" wrapText="1"/>
      <protection hidden="1"/>
    </xf>
    <xf numFmtId="0" fontId="2" fillId="0" borderId="65" xfId="0" applyFont="1" applyBorder="1" applyAlignment="1" applyProtection="1">
      <alignment horizontal="center" vertical="center" textRotation="90" wrapText="1"/>
      <protection hidden="1"/>
    </xf>
    <xf numFmtId="0" fontId="2" fillId="0" borderId="66" xfId="0" applyFont="1" applyBorder="1" applyAlignment="1" applyProtection="1">
      <alignment horizontal="center" vertical="center" textRotation="90" wrapText="1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10" fillId="2" borderId="54" xfId="0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left" vertical="center"/>
      <protection locked="0" hidden="1"/>
    </xf>
    <xf numFmtId="0" fontId="9" fillId="0" borderId="24" xfId="0" applyFont="1" applyBorder="1" applyAlignment="1" applyProtection="1">
      <alignment horizontal="left" vertical="center"/>
      <protection locked="0" hidden="1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164" fontId="2" fillId="2" borderId="48" xfId="2" applyFont="1" applyFill="1" applyBorder="1" applyAlignment="1" applyProtection="1">
      <alignment horizontal="right" vertical="center" wrapText="1"/>
      <protection hidden="1"/>
    </xf>
    <xf numFmtId="164" fontId="2" fillId="2" borderId="49" xfId="2" applyFont="1" applyFill="1" applyBorder="1" applyAlignment="1" applyProtection="1">
      <alignment horizontal="right" vertical="center" wrapText="1"/>
      <protection hidden="1"/>
    </xf>
    <xf numFmtId="0" fontId="11" fillId="0" borderId="51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5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0" borderId="47" xfId="0" applyFont="1" applyBorder="1" applyAlignment="1" applyProtection="1">
      <alignment horizontal="left"/>
      <protection hidden="1"/>
    </xf>
    <xf numFmtId="0" fontId="9" fillId="0" borderId="40" xfId="0" applyFont="1" applyBorder="1" applyAlignment="1" applyProtection="1">
      <alignment horizontal="left"/>
      <protection hidden="1"/>
    </xf>
    <xf numFmtId="0" fontId="9" fillId="0" borderId="29" xfId="0" applyFont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8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4" xfId="2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60" xfId="0" applyFont="1" applyFill="1" applyBorder="1" applyAlignment="1" applyProtection="1">
      <alignment horizontal="right" vertical="center" wrapText="1"/>
      <protection hidden="1"/>
    </xf>
    <xf numFmtId="0" fontId="2" fillId="2" borderId="61" xfId="0" applyFont="1" applyFill="1" applyBorder="1" applyAlignment="1" applyProtection="1">
      <alignment horizontal="right" vertical="center" wrapText="1"/>
      <protection hidden="1"/>
    </xf>
    <xf numFmtId="0" fontId="2" fillId="2" borderId="62" xfId="0" applyFont="1" applyFill="1" applyBorder="1" applyAlignment="1" applyProtection="1">
      <alignment horizontal="right" vertical="center" wrapText="1"/>
      <protection hidden="1"/>
    </xf>
    <xf numFmtId="164" fontId="2" fillId="2" borderId="60" xfId="2" applyFont="1" applyFill="1" applyBorder="1" applyAlignment="1" applyProtection="1">
      <alignment horizontal="right" vertical="center" wrapText="1"/>
      <protection hidden="1"/>
    </xf>
    <xf numFmtId="164" fontId="2" fillId="2" borderId="62" xfId="2" applyFont="1" applyFill="1" applyBorder="1" applyAlignment="1" applyProtection="1">
      <alignment horizontal="righ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39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left"/>
      <protection hidden="1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43" fontId="10" fillId="0" borderId="74" xfId="0" applyNumberFormat="1" applyFont="1" applyBorder="1" applyAlignment="1" applyProtection="1">
      <alignment horizontal="center" vertical="center" wrapText="1"/>
      <protection hidden="1"/>
    </xf>
    <xf numFmtId="43" fontId="10" fillId="0" borderId="60" xfId="0" applyNumberFormat="1" applyFont="1" applyBorder="1" applyAlignment="1" applyProtection="1">
      <alignment horizontal="center" vertical="center" wrapText="1"/>
      <protection hidden="1"/>
    </xf>
    <xf numFmtId="164" fontId="10" fillId="0" borderId="72" xfId="2" applyFont="1" applyBorder="1" applyAlignment="1" applyProtection="1">
      <alignment horizontal="center" vertical="center" wrapText="1"/>
      <protection hidden="1"/>
    </xf>
    <xf numFmtId="164" fontId="10" fillId="0" borderId="61" xfId="2" applyFont="1" applyBorder="1" applyAlignment="1" applyProtection="1">
      <alignment horizontal="center" vertical="center" wrapText="1"/>
      <protection hidden="1"/>
    </xf>
    <xf numFmtId="164" fontId="10" fillId="0" borderId="73" xfId="2" applyFont="1" applyBorder="1" applyAlignment="1" applyProtection="1">
      <alignment horizontal="center" vertical="center" wrapText="1"/>
      <protection hidden="1"/>
    </xf>
    <xf numFmtId="164" fontId="10" fillId="0" borderId="20" xfId="2" applyFont="1" applyBorder="1" applyAlignment="1" applyProtection="1">
      <alignment horizontal="center" vertical="center" wrapText="1"/>
      <protection hidden="1"/>
    </xf>
    <xf numFmtId="164" fontId="2" fillId="0" borderId="8" xfId="2" applyFont="1" applyBorder="1" applyAlignment="1" applyProtection="1">
      <alignment horizontal="center" vertical="center" wrapText="1"/>
      <protection hidden="1"/>
    </xf>
    <xf numFmtId="164" fontId="2" fillId="0" borderId="0" xfId="2" applyFont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63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4" xfId="2" applyFont="1" applyBorder="1" applyAlignment="1" applyProtection="1">
      <alignment horizontal="center" vertical="center"/>
      <protection hidden="1"/>
    </xf>
    <xf numFmtId="164" fontId="2" fillId="2" borderId="16" xfId="2" applyFont="1" applyFill="1" applyBorder="1" applyAlignment="1" applyProtection="1">
      <alignment horizontal="right" vertical="center" wrapText="1"/>
      <protection hidden="1"/>
    </xf>
    <xf numFmtId="164" fontId="2" fillId="2" borderId="54" xfId="2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54" xfId="0" applyFont="1" applyFill="1" applyBorder="1" applyAlignment="1" applyProtection="1">
      <alignment horizontal="right" vertical="center"/>
      <protection hidden="1"/>
    </xf>
    <xf numFmtId="0" fontId="2" fillId="2" borderId="52" xfId="0" applyFont="1" applyFill="1" applyBorder="1" applyAlignment="1" applyProtection="1">
      <alignment horizontal="right" vertical="center"/>
      <protection hidden="1"/>
    </xf>
    <xf numFmtId="0" fontId="2" fillId="2" borderId="17" xfId="0" applyFont="1" applyFill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9" fillId="0" borderId="58" xfId="0" applyFont="1" applyBorder="1" applyAlignment="1" applyProtection="1">
      <alignment horizontal="left" vertical="center"/>
      <protection hidden="1"/>
    </xf>
    <xf numFmtId="0" fontId="9" fillId="0" borderId="59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164" fontId="2" fillId="0" borderId="67" xfId="2" applyFont="1" applyBorder="1" applyAlignment="1">
      <alignment horizontal="center" vertical="center"/>
    </xf>
    <xf numFmtId="164" fontId="2" fillId="0" borderId="68" xfId="2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164" fontId="3" fillId="0" borderId="25" xfId="2" applyFont="1" applyBorder="1" applyAlignment="1">
      <alignment horizontal="center" vertical="center"/>
    </xf>
    <xf numFmtId="164" fontId="3" fillId="0" borderId="27" xfId="2" applyFont="1" applyBorder="1" applyAlignment="1">
      <alignment horizontal="center" vertical="center"/>
    </xf>
    <xf numFmtId="164" fontId="3" fillId="0" borderId="38" xfId="2" applyFont="1" applyBorder="1" applyAlignment="1">
      <alignment horizontal="center" vertical="center"/>
    </xf>
    <xf numFmtId="164" fontId="3" fillId="0" borderId="21" xfId="2" applyFont="1" applyBorder="1" applyAlignment="1">
      <alignment horizontal="center" vertical="center"/>
    </xf>
    <xf numFmtId="0" fontId="5" fillId="0" borderId="76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9236" name="Imagem 1">
          <a:extLst>
            <a:ext uri="{FF2B5EF4-FFF2-40B4-BE49-F238E27FC236}">
              <a16:creationId xmlns:a16="http://schemas.microsoft.com/office/drawing/2014/main" id="{00000000-0008-0000-01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10267" name="Imagem 1">
          <a:extLst>
            <a:ext uri="{FF2B5EF4-FFF2-40B4-BE49-F238E27FC236}">
              <a16:creationId xmlns:a16="http://schemas.microsoft.com/office/drawing/2014/main" id="{00000000-0008-0000-0200-00001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2</xdr:col>
      <xdr:colOff>353503</xdr:colOff>
      <xdr:row>0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2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showGridLines="0" zoomScale="106" zoomScaleNormal="106" workbookViewId="0">
      <selection activeCell="D6" sqref="D6:E6"/>
    </sheetView>
  </sheetViews>
  <sheetFormatPr defaultRowHeight="12.75" x14ac:dyDescent="0.2"/>
  <cols>
    <col min="1" max="1" width="27.7109375" style="18" customWidth="1"/>
    <col min="2" max="2" width="8.7109375" style="18" customWidth="1"/>
    <col min="3" max="3" width="12.7109375" style="18" customWidth="1"/>
    <col min="4" max="4" width="10.140625" style="18" customWidth="1"/>
    <col min="5" max="5" width="11.7109375" style="18" customWidth="1"/>
    <col min="6" max="6" width="9" style="18" customWidth="1"/>
    <col min="7" max="7" width="8.7109375" style="18" customWidth="1"/>
    <col min="8" max="8" width="4.7109375" style="18" customWidth="1"/>
    <col min="9" max="9" width="11.7109375" style="18" customWidth="1"/>
    <col min="10" max="10" width="7.7109375" style="18" customWidth="1"/>
    <col min="11" max="11" width="4.7109375" style="18" customWidth="1"/>
    <col min="12" max="12" width="18.7109375" style="18" customWidth="1"/>
    <col min="13" max="13" width="10" style="18" customWidth="1"/>
    <col min="14" max="14" width="16.7109375" style="18" customWidth="1"/>
    <col min="15" max="15" width="10.7109375" style="18" customWidth="1"/>
    <col min="16" max="16" width="9.7109375" style="18" customWidth="1"/>
    <col min="17" max="17" width="7.7109375" style="18" customWidth="1"/>
    <col min="18" max="16384" width="9.140625" style="18"/>
  </cols>
  <sheetData>
    <row r="1" spans="1:17" ht="33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83" t="s">
        <v>122</v>
      </c>
      <c r="K1" s="183"/>
      <c r="L1" s="183"/>
      <c r="M1" s="183"/>
      <c r="N1" s="183"/>
      <c r="O1" s="17"/>
      <c r="P1" s="17"/>
    </row>
    <row r="2" spans="1:17" ht="17.100000000000001" customHeight="1" x14ac:dyDescent="0.2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"/>
      <c r="P2" s="17"/>
    </row>
    <row r="3" spans="1:17" ht="12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  <c r="P3" s="17"/>
    </row>
    <row r="4" spans="1:17" ht="12.95" customHeight="1" thickBot="1" x14ac:dyDescent="0.25">
      <c r="A4" s="222" t="s">
        <v>1</v>
      </c>
      <c r="B4" s="222"/>
      <c r="C4" s="222"/>
      <c r="D4" s="222"/>
      <c r="E4" s="222"/>
      <c r="F4" s="222"/>
      <c r="G4" s="222"/>
      <c r="H4" s="17"/>
      <c r="I4" s="17"/>
      <c r="J4" s="17"/>
      <c r="K4" s="17"/>
      <c r="L4" s="17"/>
      <c r="M4" s="17"/>
      <c r="N4" s="17"/>
      <c r="O4" s="17"/>
      <c r="P4" s="17"/>
    </row>
    <row r="5" spans="1:17" ht="12.95" customHeight="1" thickBot="1" x14ac:dyDescent="0.25">
      <c r="A5" s="216" t="s">
        <v>120</v>
      </c>
      <c r="B5" s="217"/>
      <c r="C5" s="217"/>
      <c r="D5" s="217"/>
      <c r="E5" s="218"/>
      <c r="F5" s="20"/>
      <c r="G5" s="20"/>
      <c r="H5" s="17"/>
      <c r="I5" s="216" t="s">
        <v>2</v>
      </c>
      <c r="J5" s="217"/>
      <c r="K5" s="217"/>
      <c r="L5" s="217"/>
      <c r="M5" s="217"/>
      <c r="N5" s="218"/>
      <c r="O5" s="21"/>
      <c r="P5" s="20"/>
    </row>
    <row r="6" spans="1:17" ht="27.95" customHeight="1" x14ac:dyDescent="0.2">
      <c r="A6" s="223" t="s">
        <v>3</v>
      </c>
      <c r="B6" s="224"/>
      <c r="C6" s="225"/>
      <c r="D6" s="227" t="s">
        <v>123</v>
      </c>
      <c r="E6" s="228"/>
      <c r="F6" s="187"/>
      <c r="G6" s="188"/>
      <c r="H6" s="17"/>
      <c r="I6" s="187" t="s">
        <v>3</v>
      </c>
      <c r="J6" s="188"/>
      <c r="K6" s="188"/>
      <c r="L6" s="226"/>
      <c r="M6" s="214" t="str">
        <f>D6</f>
        <v>Posto de Vigilância Armada Diurno</v>
      </c>
      <c r="N6" s="215"/>
      <c r="O6" s="187"/>
      <c r="P6" s="188"/>
    </row>
    <row r="7" spans="1:17" ht="12.95" customHeight="1" thickBot="1" x14ac:dyDescent="0.25">
      <c r="A7" s="187"/>
      <c r="B7" s="188"/>
      <c r="C7" s="226"/>
      <c r="D7" s="22" t="s">
        <v>4</v>
      </c>
      <c r="E7" s="23" t="s">
        <v>5</v>
      </c>
      <c r="F7" s="24"/>
      <c r="G7" s="25"/>
      <c r="H7" s="17"/>
      <c r="I7" s="187"/>
      <c r="J7" s="188"/>
      <c r="K7" s="188"/>
      <c r="L7" s="226"/>
      <c r="M7" s="22" t="s">
        <v>4</v>
      </c>
      <c r="N7" s="23" t="s">
        <v>5</v>
      </c>
      <c r="O7" s="24"/>
      <c r="P7" s="25"/>
    </row>
    <row r="8" spans="1:17" ht="12.95" customHeight="1" x14ac:dyDescent="0.2">
      <c r="A8" s="189" t="s">
        <v>6</v>
      </c>
      <c r="B8" s="190"/>
      <c r="C8" s="191"/>
      <c r="D8" s="106"/>
      <c r="E8" s="26">
        <f>SUM(N8:N15)</f>
        <v>0</v>
      </c>
      <c r="F8" s="27"/>
      <c r="G8" s="28"/>
      <c r="H8" s="17"/>
      <c r="I8" s="175" t="s">
        <v>7</v>
      </c>
      <c r="J8" s="219" t="s">
        <v>8</v>
      </c>
      <c r="K8" s="220"/>
      <c r="L8" s="221"/>
      <c r="M8" s="29"/>
      <c r="N8" s="78"/>
      <c r="O8" s="30"/>
      <c r="P8" s="28"/>
    </row>
    <row r="9" spans="1:17" ht="12.95" customHeight="1" x14ac:dyDescent="0.2">
      <c r="A9" s="192" t="s">
        <v>9</v>
      </c>
      <c r="B9" s="193"/>
      <c r="C9" s="194"/>
      <c r="D9" s="107">
        <f>J41</f>
        <v>0.64160720000000016</v>
      </c>
      <c r="E9" s="31">
        <f>E8*J41</f>
        <v>0</v>
      </c>
      <c r="F9" s="27"/>
      <c r="G9" s="28"/>
      <c r="H9" s="17"/>
      <c r="I9" s="176"/>
      <c r="J9" s="168" t="s">
        <v>10</v>
      </c>
      <c r="K9" s="169"/>
      <c r="L9" s="170"/>
      <c r="M9" s="79"/>
      <c r="N9" s="32">
        <f>M9*N8</f>
        <v>0</v>
      </c>
      <c r="O9" s="30"/>
      <c r="P9" s="28"/>
    </row>
    <row r="10" spans="1:17" ht="12.95" customHeight="1" x14ac:dyDescent="0.2">
      <c r="A10" s="192" t="s">
        <v>11</v>
      </c>
      <c r="B10" s="193"/>
      <c r="C10" s="194"/>
      <c r="D10" s="107"/>
      <c r="E10" s="31">
        <f>SUM(N16:N22)</f>
        <v>0</v>
      </c>
      <c r="F10" s="27"/>
      <c r="G10" s="28"/>
      <c r="H10" s="33"/>
      <c r="I10" s="176"/>
      <c r="J10" s="168" t="s">
        <v>12</v>
      </c>
      <c r="K10" s="169"/>
      <c r="L10" s="170"/>
      <c r="M10" s="79"/>
      <c r="N10" s="32">
        <f>N8*M10</f>
        <v>0</v>
      </c>
      <c r="O10" s="30"/>
      <c r="P10" s="28"/>
    </row>
    <row r="11" spans="1:17" ht="12.95" customHeight="1" x14ac:dyDescent="0.2">
      <c r="A11" s="192" t="s">
        <v>13</v>
      </c>
      <c r="B11" s="193"/>
      <c r="C11" s="194"/>
      <c r="D11" s="107"/>
      <c r="E11" s="31">
        <f>SUM(N23:N26)</f>
        <v>0</v>
      </c>
      <c r="F11" s="27"/>
      <c r="G11" s="28"/>
      <c r="H11" s="17"/>
      <c r="I11" s="176"/>
      <c r="J11" s="168" t="s">
        <v>14</v>
      </c>
      <c r="K11" s="169"/>
      <c r="L11" s="170"/>
      <c r="M11" s="34"/>
      <c r="N11" s="80"/>
      <c r="O11" s="30"/>
      <c r="P11" s="28"/>
    </row>
    <row r="12" spans="1:17" ht="12.95" customHeight="1" x14ac:dyDescent="0.2">
      <c r="A12" s="198" t="s">
        <v>15</v>
      </c>
      <c r="B12" s="199"/>
      <c r="C12" s="200"/>
      <c r="D12" s="201">
        <f>SUM(E8:E11)</f>
        <v>0</v>
      </c>
      <c r="E12" s="202"/>
      <c r="F12" s="27"/>
      <c r="G12" s="28"/>
      <c r="H12" s="17"/>
      <c r="I12" s="176"/>
      <c r="J12" s="168" t="s">
        <v>111</v>
      </c>
      <c r="K12" s="169"/>
      <c r="L12" s="170"/>
      <c r="M12" s="34"/>
      <c r="N12" s="81"/>
      <c r="O12" s="30"/>
      <c r="P12" s="28"/>
    </row>
    <row r="13" spans="1:17" ht="12.95" customHeight="1" thickBot="1" x14ac:dyDescent="0.25">
      <c r="A13" s="192" t="s">
        <v>17</v>
      </c>
      <c r="B13" s="193"/>
      <c r="C13" s="194"/>
      <c r="D13" s="108"/>
      <c r="E13" s="31">
        <f>D12*D13</f>
        <v>0</v>
      </c>
      <c r="F13" s="235"/>
      <c r="G13" s="236"/>
      <c r="H13" s="17"/>
      <c r="I13" s="176"/>
      <c r="J13" s="168" t="s">
        <v>16</v>
      </c>
      <c r="K13" s="169"/>
      <c r="L13" s="170"/>
      <c r="M13" s="34"/>
      <c r="N13" s="81"/>
      <c r="O13" s="30"/>
      <c r="P13" s="28"/>
      <c r="Q13" s="15"/>
    </row>
    <row r="14" spans="1:17" ht="12.95" customHeight="1" x14ac:dyDescent="0.2">
      <c r="A14" s="192" t="s">
        <v>19</v>
      </c>
      <c r="B14" s="193"/>
      <c r="C14" s="194"/>
      <c r="D14" s="108"/>
      <c r="E14" s="31">
        <f>D14*(D12+E13)</f>
        <v>0</v>
      </c>
      <c r="F14" s="27"/>
      <c r="G14" s="28"/>
      <c r="H14" s="17"/>
      <c r="I14" s="176"/>
      <c r="J14" s="35" t="s">
        <v>18</v>
      </c>
      <c r="K14" s="36"/>
      <c r="L14" s="37"/>
      <c r="M14" s="34"/>
      <c r="N14" s="81"/>
      <c r="O14" s="229" t="s">
        <v>98</v>
      </c>
      <c r="P14" s="231" t="s">
        <v>97</v>
      </c>
      <c r="Q14" s="233" t="s">
        <v>96</v>
      </c>
    </row>
    <row r="15" spans="1:17" ht="12.95" customHeight="1" thickBot="1" x14ac:dyDescent="0.25">
      <c r="A15" s="198" t="s">
        <v>21</v>
      </c>
      <c r="B15" s="199"/>
      <c r="C15" s="200"/>
      <c r="D15" s="201">
        <f>SUM(E13:E14)</f>
        <v>0</v>
      </c>
      <c r="E15" s="202"/>
      <c r="F15" s="27"/>
      <c r="G15" s="28"/>
      <c r="H15" s="17"/>
      <c r="I15" s="177"/>
      <c r="J15" s="158" t="s">
        <v>20</v>
      </c>
      <c r="K15" s="159"/>
      <c r="L15" s="160"/>
      <c r="M15" s="38"/>
      <c r="N15" s="82"/>
      <c r="O15" s="230"/>
      <c r="P15" s="232"/>
      <c r="Q15" s="234"/>
    </row>
    <row r="16" spans="1:17" ht="12.95" customHeight="1" thickBot="1" x14ac:dyDescent="0.25">
      <c r="A16" s="198" t="s">
        <v>24</v>
      </c>
      <c r="B16" s="199"/>
      <c r="C16" s="200"/>
      <c r="D16" s="201">
        <f>D12+D15</f>
        <v>0</v>
      </c>
      <c r="E16" s="202"/>
      <c r="F16" s="156"/>
      <c r="G16" s="157"/>
      <c r="H16" s="17"/>
      <c r="I16" s="175" t="s">
        <v>22</v>
      </c>
      <c r="J16" s="195" t="s">
        <v>23</v>
      </c>
      <c r="K16" s="196"/>
      <c r="L16" s="197"/>
      <c r="M16" s="39"/>
      <c r="N16" s="32">
        <f>IF(O16=0,0,((P16*O16)*Q16)-(N8*0.06))</f>
        <v>0</v>
      </c>
      <c r="O16" s="83"/>
      <c r="P16" s="84"/>
      <c r="Q16" s="85"/>
    </row>
    <row r="17" spans="1:17" ht="12.95" customHeight="1" thickBot="1" x14ac:dyDescent="0.25">
      <c r="A17" s="211" t="s">
        <v>26</v>
      </c>
      <c r="B17" s="212"/>
      <c r="C17" s="213"/>
      <c r="D17" s="109">
        <f>N35</f>
        <v>0</v>
      </c>
      <c r="E17" s="40">
        <f>((D12+D15)/(1-N35))*D17</f>
        <v>0</v>
      </c>
      <c r="F17" s="156"/>
      <c r="G17" s="157"/>
      <c r="H17" s="17"/>
      <c r="I17" s="176"/>
      <c r="J17" s="168" t="s">
        <v>25</v>
      </c>
      <c r="K17" s="169"/>
      <c r="L17" s="170"/>
      <c r="M17" s="34"/>
      <c r="N17" s="81"/>
      <c r="O17" s="30"/>
      <c r="P17" s="28"/>
      <c r="Q17" s="15"/>
    </row>
    <row r="18" spans="1:17" ht="12.95" customHeight="1" thickTop="1" thickBot="1" x14ac:dyDescent="0.25">
      <c r="A18" s="203" t="s">
        <v>28</v>
      </c>
      <c r="B18" s="204"/>
      <c r="C18" s="205"/>
      <c r="D18" s="184">
        <f>D16+E17</f>
        <v>0</v>
      </c>
      <c r="E18" s="185"/>
      <c r="F18" s="27"/>
      <c r="G18" s="28"/>
      <c r="H18" s="17"/>
      <c r="I18" s="176"/>
      <c r="J18" s="168" t="s">
        <v>27</v>
      </c>
      <c r="K18" s="169"/>
      <c r="L18" s="170"/>
      <c r="M18" s="34"/>
      <c r="N18" s="81"/>
      <c r="O18" s="154"/>
      <c r="P18" s="155"/>
      <c r="Q18" s="15"/>
    </row>
    <row r="19" spans="1:17" ht="12.95" customHeight="1" thickTop="1" thickBot="1" x14ac:dyDescent="0.25">
      <c r="A19" s="206" t="s">
        <v>30</v>
      </c>
      <c r="B19" s="207"/>
      <c r="C19" s="208"/>
      <c r="D19" s="209">
        <f>IF(D18=0,0,D18/E8)</f>
        <v>0</v>
      </c>
      <c r="E19" s="210" t="e">
        <f>D18+#REF!</f>
        <v>#REF!</v>
      </c>
      <c r="F19" s="156"/>
      <c r="G19" s="157"/>
      <c r="H19" s="17"/>
      <c r="I19" s="176"/>
      <c r="J19" s="168" t="s">
        <v>29</v>
      </c>
      <c r="K19" s="169"/>
      <c r="L19" s="170"/>
      <c r="M19" s="34"/>
      <c r="N19" s="81"/>
      <c r="O19" s="27"/>
      <c r="P19" s="41"/>
    </row>
    <row r="20" spans="1:17" ht="12.95" customHeight="1" x14ac:dyDescent="0.2">
      <c r="A20" s="100" t="s">
        <v>32</v>
      </c>
      <c r="B20" s="17"/>
      <c r="C20" s="17"/>
      <c r="D20" s="43"/>
      <c r="E20" s="17"/>
      <c r="F20" s="157"/>
      <c r="G20" s="157"/>
      <c r="H20" s="17"/>
      <c r="I20" s="176"/>
      <c r="J20" s="168" t="s">
        <v>31</v>
      </c>
      <c r="K20" s="169"/>
      <c r="L20" s="170"/>
      <c r="M20" s="34"/>
      <c r="N20" s="81"/>
      <c r="O20" s="27"/>
      <c r="P20" s="41"/>
    </row>
    <row r="21" spans="1:17" ht="12.95" customHeight="1" x14ac:dyDescent="0.2">
      <c r="A21" s="100" t="s">
        <v>34</v>
      </c>
      <c r="B21" s="17"/>
      <c r="C21" s="17"/>
      <c r="D21" s="43"/>
      <c r="E21" s="17"/>
      <c r="F21" s="17"/>
      <c r="G21" s="17"/>
      <c r="H21" s="15"/>
      <c r="I21" s="176"/>
      <c r="J21" s="35" t="s">
        <v>33</v>
      </c>
      <c r="K21" s="36"/>
      <c r="L21" s="37"/>
      <c r="M21" s="34"/>
      <c r="N21" s="86"/>
      <c r="O21" s="156"/>
      <c r="P21" s="157"/>
    </row>
    <row r="22" spans="1:17" ht="12.95" customHeight="1" thickBot="1" x14ac:dyDescent="0.25">
      <c r="A22" s="100" t="s">
        <v>35</v>
      </c>
      <c r="B22" s="17"/>
      <c r="C22" s="17"/>
      <c r="D22" s="43"/>
      <c r="E22" s="17"/>
      <c r="F22" s="17"/>
      <c r="G22" s="17"/>
      <c r="H22" s="15"/>
      <c r="I22" s="177"/>
      <c r="J22" s="158" t="s">
        <v>116</v>
      </c>
      <c r="K22" s="159"/>
      <c r="L22" s="160"/>
      <c r="M22" s="38"/>
      <c r="N22" s="82"/>
      <c r="O22" s="156"/>
      <c r="P22" s="157"/>
    </row>
    <row r="23" spans="1:17" ht="12.95" customHeight="1" x14ac:dyDescent="0.2">
      <c r="A23" s="100" t="s">
        <v>38</v>
      </c>
      <c r="B23" s="17"/>
      <c r="C23" s="17"/>
      <c r="D23" s="43"/>
      <c r="E23" s="17"/>
      <c r="F23" s="17"/>
      <c r="G23" s="17"/>
      <c r="H23" s="15"/>
      <c r="I23" s="175" t="s">
        <v>36</v>
      </c>
      <c r="J23" s="195" t="s">
        <v>37</v>
      </c>
      <c r="K23" s="196"/>
      <c r="L23" s="197"/>
      <c r="M23" s="39"/>
      <c r="N23" s="80"/>
      <c r="O23" s="27"/>
      <c r="P23" s="28"/>
    </row>
    <row r="24" spans="1:17" ht="12.95" customHeight="1" x14ac:dyDescent="0.2">
      <c r="A24" s="42"/>
      <c r="B24" s="17"/>
      <c r="C24" s="17"/>
      <c r="D24" s="17"/>
      <c r="E24" s="17"/>
      <c r="F24" s="17"/>
      <c r="G24" s="17"/>
      <c r="H24" s="44"/>
      <c r="I24" s="176"/>
      <c r="J24" s="168" t="s">
        <v>39</v>
      </c>
      <c r="K24" s="169"/>
      <c r="L24" s="170"/>
      <c r="M24" s="34"/>
      <c r="N24" s="81"/>
      <c r="O24" s="156"/>
      <c r="P24" s="157"/>
    </row>
    <row r="25" spans="1:17" ht="12.95" customHeight="1" x14ac:dyDescent="0.2">
      <c r="A25" s="42"/>
      <c r="B25" s="17"/>
      <c r="C25" s="17"/>
      <c r="D25" s="17"/>
      <c r="E25" s="17"/>
      <c r="F25" s="17"/>
      <c r="G25" s="17"/>
      <c r="H25" s="17"/>
      <c r="I25" s="176"/>
      <c r="J25" s="168" t="s">
        <v>40</v>
      </c>
      <c r="K25" s="169"/>
      <c r="L25" s="170"/>
      <c r="M25" s="34"/>
      <c r="N25" s="81"/>
      <c r="O25" s="157"/>
      <c r="P25" s="157"/>
    </row>
    <row r="26" spans="1:17" ht="12.95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7"/>
      <c r="J26" s="158" t="s">
        <v>41</v>
      </c>
      <c r="K26" s="159"/>
      <c r="L26" s="160"/>
      <c r="M26" s="38"/>
      <c r="N26" s="82"/>
      <c r="O26" s="15"/>
      <c r="P26" s="15"/>
    </row>
    <row r="27" spans="1:17" ht="12.95" customHeight="1" thickBot="1" x14ac:dyDescent="0.25">
      <c r="A27" s="42"/>
      <c r="B27" s="44"/>
      <c r="C27" s="44"/>
      <c r="D27" s="44"/>
      <c r="E27" s="44"/>
      <c r="F27" s="44"/>
      <c r="G27" s="44"/>
      <c r="H27" s="44"/>
      <c r="I27" s="178" t="s">
        <v>119</v>
      </c>
      <c r="J27" s="179"/>
      <c r="K27" s="179"/>
      <c r="L27" s="180"/>
      <c r="M27" s="242">
        <f>SUM(N8:N26)</f>
        <v>0</v>
      </c>
      <c r="N27" s="243"/>
      <c r="O27" s="17"/>
      <c r="P27" s="17"/>
      <c r="Q27" s="15"/>
    </row>
    <row r="28" spans="1:17" ht="12.95" customHeight="1" x14ac:dyDescent="0.2">
      <c r="A28" s="42"/>
      <c r="B28" s="17"/>
      <c r="C28" s="17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3"/>
      <c r="P28" s="33"/>
      <c r="Q28" s="15"/>
    </row>
    <row r="29" spans="1:17" ht="17.100000000000001" customHeight="1" thickBot="1" x14ac:dyDescent="0.25">
      <c r="A29" s="45" t="s">
        <v>42</v>
      </c>
      <c r="B29" s="45"/>
      <c r="C29" s="45"/>
      <c r="D29" s="45"/>
      <c r="E29" s="45"/>
      <c r="F29" s="17"/>
      <c r="G29" s="17"/>
      <c r="H29" s="33"/>
      <c r="I29" s="33"/>
      <c r="J29" s="33"/>
      <c r="K29" s="33"/>
      <c r="L29" s="45" t="s">
        <v>43</v>
      </c>
      <c r="M29" s="33"/>
      <c r="N29" s="33"/>
      <c r="O29" s="15"/>
      <c r="P29" s="15"/>
      <c r="Q29" s="15"/>
    </row>
    <row r="30" spans="1:17" ht="12.95" customHeight="1" thickBot="1" x14ac:dyDescent="0.25">
      <c r="A30" s="171" t="s">
        <v>44</v>
      </c>
      <c r="B30" s="248"/>
      <c r="C30" s="161" t="s">
        <v>45</v>
      </c>
      <c r="D30" s="162"/>
      <c r="E30" s="163"/>
      <c r="F30" s="161" t="s">
        <v>46</v>
      </c>
      <c r="G30" s="162"/>
      <c r="H30" s="162"/>
      <c r="I30" s="162"/>
      <c r="J30" s="163"/>
      <c r="K30" s="46"/>
      <c r="L30" s="161" t="s">
        <v>47</v>
      </c>
      <c r="M30" s="163"/>
      <c r="N30" s="47" t="s">
        <v>48</v>
      </c>
      <c r="O30" s="15"/>
      <c r="P30" s="15"/>
      <c r="Q30" s="15"/>
    </row>
    <row r="31" spans="1:17" ht="12.95" customHeight="1" x14ac:dyDescent="0.2">
      <c r="A31" s="48" t="s">
        <v>99</v>
      </c>
      <c r="B31" s="93">
        <v>0.2</v>
      </c>
      <c r="C31" s="123" t="s">
        <v>49</v>
      </c>
      <c r="D31" s="124"/>
      <c r="E31" s="110">
        <v>8.3299999999999999E-2</v>
      </c>
      <c r="F31" s="141" t="s">
        <v>50</v>
      </c>
      <c r="G31" s="142"/>
      <c r="H31" s="142"/>
      <c r="I31" s="123"/>
      <c r="J31" s="90"/>
      <c r="K31" s="49"/>
      <c r="L31" s="166" t="s">
        <v>117</v>
      </c>
      <c r="M31" s="167"/>
      <c r="N31" s="87"/>
      <c r="O31" s="15"/>
      <c r="P31" s="15"/>
      <c r="Q31" s="15"/>
    </row>
    <row r="32" spans="1:17" ht="12.95" customHeight="1" x14ac:dyDescent="0.2">
      <c r="A32" s="50" t="s">
        <v>100</v>
      </c>
      <c r="B32" s="91">
        <v>1.4999999999999999E-2</v>
      </c>
      <c r="C32" s="51" t="s">
        <v>106</v>
      </c>
      <c r="D32" s="52"/>
      <c r="E32" s="91"/>
      <c r="F32" s="143" t="s">
        <v>95</v>
      </c>
      <c r="G32" s="144"/>
      <c r="H32" s="144"/>
      <c r="I32" s="145"/>
      <c r="J32" s="53">
        <f>B36*J31</f>
        <v>0</v>
      </c>
      <c r="K32" s="49"/>
      <c r="L32" s="164" t="s">
        <v>51</v>
      </c>
      <c r="M32" s="165"/>
      <c r="N32" s="88"/>
      <c r="O32" s="15"/>
      <c r="P32" s="15"/>
      <c r="Q32" s="15"/>
    </row>
    <row r="33" spans="1:17" ht="12.95" customHeight="1" thickBot="1" x14ac:dyDescent="0.25">
      <c r="A33" s="50" t="s">
        <v>101</v>
      </c>
      <c r="B33" s="91">
        <v>0.01</v>
      </c>
      <c r="C33" s="143" t="s">
        <v>107</v>
      </c>
      <c r="D33" s="145"/>
      <c r="E33" s="111">
        <v>0.1111</v>
      </c>
      <c r="F33" s="249" t="s">
        <v>53</v>
      </c>
      <c r="G33" s="250"/>
      <c r="H33" s="250"/>
      <c r="I33" s="251"/>
      <c r="J33" s="54">
        <f>(((0.08*0.5*0.9*(1+(5/56)+(5/56)+(1/3)*(5/56)))))</f>
        <v>4.3499999999999997E-2</v>
      </c>
      <c r="K33" s="17"/>
      <c r="L33" s="164" t="s">
        <v>52</v>
      </c>
      <c r="M33" s="165"/>
      <c r="N33" s="88"/>
      <c r="O33" s="15"/>
      <c r="P33" s="15"/>
      <c r="Q33" s="15"/>
    </row>
    <row r="34" spans="1:17" ht="12.95" customHeight="1" thickBot="1" x14ac:dyDescent="0.25">
      <c r="A34" s="50" t="s">
        <v>102</v>
      </c>
      <c r="B34" s="91">
        <v>2E-3</v>
      </c>
      <c r="C34" s="145" t="s">
        <v>108</v>
      </c>
      <c r="D34" s="252"/>
      <c r="E34" s="112"/>
      <c r="F34" s="244" t="s">
        <v>56</v>
      </c>
      <c r="G34" s="247"/>
      <c r="H34" s="247"/>
      <c r="I34" s="246"/>
      <c r="J34" s="55">
        <f>SUM(J31:J33)</f>
        <v>4.3499999999999997E-2</v>
      </c>
      <c r="K34" s="17"/>
      <c r="L34" s="181" t="s">
        <v>54</v>
      </c>
      <c r="M34" s="182"/>
      <c r="N34" s="89"/>
      <c r="O34" s="15"/>
      <c r="P34" s="15"/>
      <c r="Q34" s="15"/>
    </row>
    <row r="35" spans="1:17" ht="12.95" customHeight="1" thickBot="1" x14ac:dyDescent="0.25">
      <c r="A35" s="50" t="s">
        <v>103</v>
      </c>
      <c r="B35" s="91">
        <v>2.5000000000000001E-2</v>
      </c>
      <c r="C35" s="51" t="s">
        <v>55</v>
      </c>
      <c r="D35" s="52"/>
      <c r="E35" s="112"/>
      <c r="F35" s="171"/>
      <c r="G35" s="172"/>
      <c r="H35" s="172"/>
      <c r="I35" s="172"/>
      <c r="J35" s="172"/>
      <c r="K35" s="17"/>
      <c r="L35" s="244" t="s">
        <v>57</v>
      </c>
      <c r="M35" s="245"/>
      <c r="N35" s="56">
        <f>SUM(N31:N34)</f>
        <v>0</v>
      </c>
      <c r="O35" s="17"/>
      <c r="P35" s="17"/>
      <c r="Q35" s="15"/>
    </row>
    <row r="36" spans="1:17" ht="12.95" customHeight="1" thickBot="1" x14ac:dyDescent="0.25">
      <c r="A36" s="50" t="s">
        <v>104</v>
      </c>
      <c r="B36" s="91">
        <v>0.08</v>
      </c>
      <c r="C36" s="51" t="s">
        <v>109</v>
      </c>
      <c r="D36" s="52"/>
      <c r="E36" s="91"/>
      <c r="F36" s="173"/>
      <c r="G36" s="174"/>
      <c r="H36" s="174"/>
      <c r="I36" s="174"/>
      <c r="J36" s="174"/>
      <c r="K36" s="17"/>
      <c r="L36" s="17"/>
      <c r="M36" s="17"/>
      <c r="N36" s="17"/>
      <c r="O36" s="17"/>
      <c r="P36" s="17"/>
      <c r="Q36" s="15"/>
    </row>
    <row r="37" spans="1:17" ht="12.95" customHeight="1" thickBot="1" x14ac:dyDescent="0.25">
      <c r="A37" s="50" t="s">
        <v>59</v>
      </c>
      <c r="B37" s="91"/>
      <c r="C37" s="51" t="s">
        <v>110</v>
      </c>
      <c r="D37" s="52"/>
      <c r="E37" s="112"/>
      <c r="F37" s="161" t="s">
        <v>58</v>
      </c>
      <c r="G37" s="162"/>
      <c r="H37" s="162"/>
      <c r="I37" s="162"/>
      <c r="J37" s="163"/>
      <c r="K37" s="17"/>
      <c r="L37" s="17"/>
      <c r="M37" s="17"/>
      <c r="N37" s="17"/>
      <c r="O37" s="17"/>
      <c r="P37" s="17"/>
      <c r="Q37" s="15"/>
    </row>
    <row r="38" spans="1:17" ht="12.95" customHeight="1" thickBot="1" x14ac:dyDescent="0.25">
      <c r="A38" s="57" t="s">
        <v>105</v>
      </c>
      <c r="B38" s="92">
        <v>6.0000000000000001E-3</v>
      </c>
      <c r="C38" s="121" t="s">
        <v>61</v>
      </c>
      <c r="D38" s="122"/>
      <c r="E38" s="92"/>
      <c r="F38" s="141" t="s">
        <v>60</v>
      </c>
      <c r="G38" s="142"/>
      <c r="H38" s="142"/>
      <c r="I38" s="123"/>
      <c r="J38" s="58">
        <f>B39*E39</f>
        <v>6.5707200000000021E-2</v>
      </c>
      <c r="K38" s="17"/>
      <c r="L38" s="13" t="s">
        <v>112</v>
      </c>
      <c r="M38" s="17"/>
      <c r="N38" s="17"/>
      <c r="O38" s="17"/>
      <c r="P38" s="17"/>
      <c r="Q38" s="15"/>
    </row>
    <row r="39" spans="1:17" ht="12.95" customHeight="1" thickBot="1" x14ac:dyDescent="0.25">
      <c r="A39" s="59" t="s">
        <v>62</v>
      </c>
      <c r="B39" s="55">
        <f>SUM(B31:B38)</f>
        <v>0.33800000000000008</v>
      </c>
      <c r="C39" s="244" t="s">
        <v>63</v>
      </c>
      <c r="D39" s="246"/>
      <c r="E39" s="55">
        <f>SUM(E31:E38)</f>
        <v>0.19440000000000002</v>
      </c>
      <c r="F39" s="244" t="s">
        <v>64</v>
      </c>
      <c r="G39" s="247"/>
      <c r="H39" s="247"/>
      <c r="I39" s="246"/>
      <c r="J39" s="55">
        <f>SUM(J38:J38)</f>
        <v>6.5707200000000021E-2</v>
      </c>
      <c r="K39" s="60"/>
      <c r="L39" s="14" t="s">
        <v>114</v>
      </c>
      <c r="M39" s="17"/>
      <c r="N39" s="17"/>
      <c r="O39" s="17"/>
      <c r="P39" s="17"/>
      <c r="Q39" s="15"/>
    </row>
    <row r="40" spans="1:17" ht="12.95" customHeight="1" thickBot="1" x14ac:dyDescent="0.25">
      <c r="A40" s="61"/>
      <c r="B40" s="60"/>
      <c r="C40" s="61"/>
      <c r="D40" s="61"/>
      <c r="E40" s="61"/>
      <c r="F40" s="60"/>
      <c r="G40" s="61"/>
      <c r="H40" s="61"/>
      <c r="I40" s="61"/>
      <c r="J40" s="60"/>
      <c r="K40" s="60"/>
      <c r="L40" s="14" t="s">
        <v>113</v>
      </c>
      <c r="M40" s="17"/>
      <c r="N40" s="17"/>
      <c r="O40" s="33"/>
      <c r="P40" s="15"/>
      <c r="Q40" s="15"/>
    </row>
    <row r="41" spans="1:17" ht="12.95" customHeight="1" thickBot="1" x14ac:dyDescent="0.25">
      <c r="A41" s="62" t="s">
        <v>65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3"/>
      <c r="L41" s="33"/>
      <c r="M41" s="33"/>
      <c r="N41" s="33"/>
      <c r="O41" s="17"/>
      <c r="P41" s="17"/>
      <c r="Q41" s="15"/>
    </row>
    <row r="42" spans="1:17" ht="12.95" customHeight="1" thickBot="1" x14ac:dyDescent="0.25">
      <c r="A42" s="17"/>
      <c r="B42" s="17"/>
      <c r="C42" s="17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5"/>
    </row>
    <row r="43" spans="1:17" ht="39" customHeight="1" thickBot="1" x14ac:dyDescent="0.25">
      <c r="A43" s="45" t="s">
        <v>66</v>
      </c>
      <c r="B43" s="65"/>
      <c r="C43" s="65"/>
      <c r="D43" s="66"/>
      <c r="E43" s="65"/>
      <c r="F43" s="65"/>
      <c r="G43" s="65"/>
      <c r="H43" s="17"/>
      <c r="I43" s="148" t="s">
        <v>118</v>
      </c>
      <c r="J43" s="149"/>
      <c r="K43" s="149"/>
      <c r="L43" s="149"/>
      <c r="M43" s="149"/>
      <c r="N43" s="150"/>
      <c r="O43" s="17"/>
      <c r="P43" s="17"/>
      <c r="Q43" s="15"/>
    </row>
    <row r="44" spans="1:17" ht="39" customHeight="1" thickBot="1" x14ac:dyDescent="0.25">
      <c r="A44" s="137" t="s">
        <v>3</v>
      </c>
      <c r="B44" s="138"/>
      <c r="C44" s="76" t="s">
        <v>67</v>
      </c>
      <c r="D44" s="77" t="s">
        <v>68</v>
      </c>
      <c r="E44" s="76" t="s">
        <v>69</v>
      </c>
      <c r="F44" s="139" t="s">
        <v>70</v>
      </c>
      <c r="G44" s="140"/>
      <c r="H44" s="17"/>
      <c r="I44" s="151" t="s">
        <v>72</v>
      </c>
      <c r="J44" s="152"/>
      <c r="K44" s="152"/>
      <c r="L44" s="152"/>
      <c r="M44" s="153"/>
      <c r="N44" s="119"/>
      <c r="O44" s="17"/>
      <c r="P44" s="17"/>
      <c r="Q44" s="15"/>
    </row>
    <row r="45" spans="1:17" ht="17.100000000000001" customHeight="1" thickBot="1" x14ac:dyDescent="0.25">
      <c r="A45" s="146" t="str">
        <f>D6</f>
        <v>Posto de Vigilância Armada Diurno</v>
      </c>
      <c r="B45" s="147"/>
      <c r="C45" s="94"/>
      <c r="D45" s="94"/>
      <c r="E45" s="67">
        <f>D18</f>
        <v>0</v>
      </c>
      <c r="F45" s="125"/>
      <c r="G45" s="126"/>
      <c r="H45" s="17"/>
      <c r="I45" s="103" t="s">
        <v>71</v>
      </c>
      <c r="J45" s="104"/>
      <c r="K45" s="104"/>
      <c r="L45" s="104"/>
      <c r="M45" s="105"/>
      <c r="N45" s="115"/>
      <c r="O45" s="15"/>
      <c r="P45" s="15"/>
      <c r="Q45" s="15"/>
    </row>
    <row r="46" spans="1:17" ht="17.100000000000001" customHeight="1" thickBot="1" x14ac:dyDescent="0.25">
      <c r="A46" s="131" t="s">
        <v>73</v>
      </c>
      <c r="B46" s="132"/>
      <c r="C46" s="132"/>
      <c r="D46" s="132"/>
      <c r="E46" s="133"/>
      <c r="F46" s="127">
        <f>IF(D45=0,0,ROUND(((E45/D45)*F45),2))</f>
        <v>0</v>
      </c>
      <c r="G46" s="128"/>
      <c r="H46" s="17"/>
      <c r="I46" s="101" t="s">
        <v>74</v>
      </c>
      <c r="J46" s="102"/>
      <c r="K46" s="102"/>
      <c r="L46" s="102"/>
      <c r="M46" s="51"/>
      <c r="N46" s="116"/>
      <c r="O46" s="15"/>
      <c r="P46" s="15"/>
      <c r="Q46" s="15"/>
    </row>
    <row r="47" spans="1:17" ht="17.100000000000001" customHeight="1" thickTop="1" thickBot="1" x14ac:dyDescent="0.25">
      <c r="A47" s="134" t="s">
        <v>75</v>
      </c>
      <c r="B47" s="135"/>
      <c r="C47" s="135"/>
      <c r="D47" s="135"/>
      <c r="E47" s="136"/>
      <c r="F47" s="129">
        <f>F46*C45</f>
        <v>0</v>
      </c>
      <c r="G47" s="130"/>
      <c r="H47" s="17"/>
      <c r="I47" s="101" t="s">
        <v>76</v>
      </c>
      <c r="J47" s="102"/>
      <c r="K47" s="102"/>
      <c r="L47" s="102"/>
      <c r="M47" s="51"/>
      <c r="N47" s="117"/>
      <c r="O47" s="15"/>
      <c r="P47" s="15"/>
      <c r="Q47" s="15"/>
    </row>
    <row r="48" spans="1:17" ht="17.100000000000001" customHeight="1" thickTop="1" thickBot="1" x14ac:dyDescent="0.25">
      <c r="A48" s="237" t="s">
        <v>77</v>
      </c>
      <c r="B48" s="238"/>
      <c r="C48" s="238"/>
      <c r="D48" s="238"/>
      <c r="E48" s="239"/>
      <c r="F48" s="240">
        <f>F47*N48</f>
        <v>0</v>
      </c>
      <c r="G48" s="241"/>
      <c r="H48" s="68"/>
      <c r="I48" s="69" t="s">
        <v>78</v>
      </c>
      <c r="J48" s="70"/>
      <c r="K48" s="70"/>
      <c r="L48" s="70"/>
      <c r="M48" s="71"/>
      <c r="N48" s="118"/>
      <c r="O48" s="15"/>
      <c r="P48" s="15"/>
      <c r="Q48" s="15"/>
    </row>
    <row r="49" spans="1:17" ht="15" customHeight="1" x14ac:dyDescent="0.2">
      <c r="A49" s="17"/>
      <c r="B49" s="17"/>
      <c r="C49" s="43"/>
      <c r="D49" s="17"/>
      <c r="E49" s="17"/>
      <c r="F49" s="15"/>
      <c r="G49" s="15"/>
      <c r="H49" s="17"/>
      <c r="O49" s="15"/>
      <c r="P49" s="15"/>
      <c r="Q49" s="15"/>
    </row>
    <row r="50" spans="1:17" ht="15" customHeight="1" x14ac:dyDescent="0.2">
      <c r="A50" s="72" t="s">
        <v>121</v>
      </c>
      <c r="B50" s="72"/>
      <c r="C50" s="72"/>
      <c r="D50" s="113"/>
      <c r="E50" s="1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7" spans="1:17" ht="15" customHeight="1" x14ac:dyDescent="0.2"/>
  </sheetData>
  <sheetProtection algorithmName="SHA-512" hashValue="maCfgMySgqT87o4gz//HWWwZd5lC6KoL7CfjooglNttLUPxplnKyl11NsDhlZ8qyyGtXUXrIvlMIttKO5zDaUw==" saltValue="elMNDWW3jnvsYOX1v5+2Fg==" spinCount="100000" sheet="1" objects="1" scenarios="1" selectLockedCells="1"/>
  <mergeCells count="97">
    <mergeCell ref="A48:E48"/>
    <mergeCell ref="F48:G48"/>
    <mergeCell ref="M27:N27"/>
    <mergeCell ref="L35:M35"/>
    <mergeCell ref="J23:L23"/>
    <mergeCell ref="J25:L25"/>
    <mergeCell ref="C39:D39"/>
    <mergeCell ref="F39:I39"/>
    <mergeCell ref="A30:B30"/>
    <mergeCell ref="C30:E30"/>
    <mergeCell ref="F30:J30"/>
    <mergeCell ref="F33:I33"/>
    <mergeCell ref="F34:I34"/>
    <mergeCell ref="F31:I31"/>
    <mergeCell ref="C33:D33"/>
    <mergeCell ref="C34:D34"/>
    <mergeCell ref="O14:O15"/>
    <mergeCell ref="P14:P15"/>
    <mergeCell ref="Q14:Q15"/>
    <mergeCell ref="I8:I15"/>
    <mergeCell ref="F13:G13"/>
    <mergeCell ref="J13:L13"/>
    <mergeCell ref="A4:G4"/>
    <mergeCell ref="A6:C7"/>
    <mergeCell ref="D6:E6"/>
    <mergeCell ref="F6:G6"/>
    <mergeCell ref="I6:L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A18:C18"/>
    <mergeCell ref="I16:I22"/>
    <mergeCell ref="F17:G17"/>
    <mergeCell ref="F20:G20"/>
    <mergeCell ref="J20:L20"/>
    <mergeCell ref="A19:C19"/>
    <mergeCell ref="D19:E19"/>
    <mergeCell ref="F19:G19"/>
    <mergeCell ref="J17:L17"/>
    <mergeCell ref="A17:C17"/>
    <mergeCell ref="A15:C15"/>
    <mergeCell ref="D15:E15"/>
    <mergeCell ref="A16:C16"/>
    <mergeCell ref="D16:E16"/>
    <mergeCell ref="F16:G16"/>
    <mergeCell ref="J1:N1"/>
    <mergeCell ref="D18:E18"/>
    <mergeCell ref="A2:N2"/>
    <mergeCell ref="O22:P22"/>
    <mergeCell ref="J24:L24"/>
    <mergeCell ref="O24:P24"/>
    <mergeCell ref="O6:P6"/>
    <mergeCell ref="A8:C8"/>
    <mergeCell ref="A9:C9"/>
    <mergeCell ref="A10:C10"/>
    <mergeCell ref="J15:L15"/>
    <mergeCell ref="J16:L16"/>
    <mergeCell ref="A11:C11"/>
    <mergeCell ref="A12:C12"/>
    <mergeCell ref="D12:E12"/>
    <mergeCell ref="J9:L9"/>
    <mergeCell ref="O18:P18"/>
    <mergeCell ref="O21:P21"/>
    <mergeCell ref="J22:L22"/>
    <mergeCell ref="F37:J37"/>
    <mergeCell ref="L32:M32"/>
    <mergeCell ref="L30:M30"/>
    <mergeCell ref="L33:M33"/>
    <mergeCell ref="L31:M31"/>
    <mergeCell ref="O25:P25"/>
    <mergeCell ref="J18:L18"/>
    <mergeCell ref="J19:L19"/>
    <mergeCell ref="F35:J36"/>
    <mergeCell ref="I23:I26"/>
    <mergeCell ref="J26:L26"/>
    <mergeCell ref="I27:L27"/>
    <mergeCell ref="L34:M34"/>
    <mergeCell ref="C38:D38"/>
    <mergeCell ref="C31:D31"/>
    <mergeCell ref="F45:G45"/>
    <mergeCell ref="F46:G46"/>
    <mergeCell ref="F47:G47"/>
    <mergeCell ref="A46:E46"/>
    <mergeCell ref="A47:E47"/>
    <mergeCell ref="A44:B44"/>
    <mergeCell ref="F44:G44"/>
    <mergeCell ref="F38:I38"/>
    <mergeCell ref="F32:I32"/>
    <mergeCell ref="A45:B45"/>
    <mergeCell ref="I43:N43"/>
    <mergeCell ref="I44:M44"/>
  </mergeCells>
  <pageMargins left="0.51181102362204722" right="0.51181102362204722" top="0.51181102362204722" bottom="0.51181102362204722" header="0.31496062992125984" footer="0.31496062992125984"/>
  <pageSetup paperSize="9" scale="7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showGridLines="0" zoomScale="106" zoomScaleNormal="106" workbookViewId="0">
      <selection activeCell="D13" sqref="D13"/>
    </sheetView>
  </sheetViews>
  <sheetFormatPr defaultRowHeight="12.75" x14ac:dyDescent="0.2"/>
  <cols>
    <col min="1" max="1" width="27.7109375" style="18" customWidth="1"/>
    <col min="2" max="2" width="8.7109375" style="18" customWidth="1"/>
    <col min="3" max="3" width="12.7109375" style="18" customWidth="1"/>
    <col min="4" max="4" width="10.140625" style="18" customWidth="1"/>
    <col min="5" max="5" width="11.7109375" style="18" customWidth="1"/>
    <col min="6" max="6" width="9" style="18" customWidth="1"/>
    <col min="7" max="7" width="8.7109375" style="18" customWidth="1"/>
    <col min="8" max="8" width="4.7109375" style="18" customWidth="1"/>
    <col min="9" max="9" width="11.7109375" style="18" customWidth="1"/>
    <col min="10" max="10" width="7.7109375" style="18" customWidth="1"/>
    <col min="11" max="11" width="4.7109375" style="18" customWidth="1"/>
    <col min="12" max="12" width="18.7109375" style="18" customWidth="1"/>
    <col min="13" max="13" width="10" style="18" customWidth="1"/>
    <col min="14" max="14" width="16.7109375" style="18" customWidth="1"/>
    <col min="15" max="15" width="10.7109375" style="18" customWidth="1"/>
    <col min="16" max="16" width="9.7109375" style="18" customWidth="1"/>
    <col min="17" max="17" width="7.7109375" style="18" customWidth="1"/>
    <col min="18" max="16384" width="9.140625" style="18"/>
  </cols>
  <sheetData>
    <row r="1" spans="1:17" ht="33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83" t="s">
        <v>122</v>
      </c>
      <c r="K1" s="183"/>
      <c r="L1" s="183"/>
      <c r="M1" s="183"/>
      <c r="N1" s="183"/>
      <c r="O1" s="17"/>
      <c r="P1" s="17"/>
    </row>
    <row r="2" spans="1:17" ht="17.100000000000001" customHeight="1" x14ac:dyDescent="0.2">
      <c r="A2" s="186" t="s">
        <v>79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"/>
      <c r="P2" s="17"/>
    </row>
    <row r="3" spans="1:17" ht="12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  <c r="P3" s="17"/>
    </row>
    <row r="4" spans="1:17" ht="12.95" customHeight="1" thickBot="1" x14ac:dyDescent="0.25">
      <c r="A4" s="222" t="s">
        <v>1</v>
      </c>
      <c r="B4" s="222"/>
      <c r="C4" s="222"/>
      <c r="D4" s="222"/>
      <c r="E4" s="222"/>
      <c r="F4" s="222"/>
      <c r="G4" s="222"/>
      <c r="H4" s="17"/>
      <c r="I4" s="17"/>
      <c r="J4" s="17"/>
      <c r="K4" s="17"/>
      <c r="L4" s="17"/>
      <c r="M4" s="17"/>
      <c r="N4" s="17"/>
      <c r="O4" s="17"/>
      <c r="P4" s="17"/>
    </row>
    <row r="5" spans="1:17" ht="12.95" customHeight="1" thickBot="1" x14ac:dyDescent="0.25">
      <c r="A5" s="216" t="s">
        <v>120</v>
      </c>
      <c r="B5" s="217"/>
      <c r="C5" s="217"/>
      <c r="D5" s="217"/>
      <c r="E5" s="218"/>
      <c r="F5" s="20"/>
      <c r="G5" s="20"/>
      <c r="H5" s="17"/>
      <c r="I5" s="216" t="s">
        <v>2</v>
      </c>
      <c r="J5" s="217"/>
      <c r="K5" s="217"/>
      <c r="L5" s="217"/>
      <c r="M5" s="217"/>
      <c r="N5" s="218"/>
      <c r="O5" s="21"/>
      <c r="P5" s="20"/>
    </row>
    <row r="6" spans="1:17" ht="27.95" customHeight="1" x14ac:dyDescent="0.2">
      <c r="A6" s="223" t="s">
        <v>3</v>
      </c>
      <c r="B6" s="224"/>
      <c r="C6" s="225"/>
      <c r="D6" s="227" t="s">
        <v>125</v>
      </c>
      <c r="E6" s="228"/>
      <c r="F6" s="187"/>
      <c r="G6" s="188"/>
      <c r="H6" s="17"/>
      <c r="I6" s="187" t="s">
        <v>3</v>
      </c>
      <c r="J6" s="188"/>
      <c r="K6" s="188"/>
      <c r="L6" s="226"/>
      <c r="M6" s="214" t="str">
        <f>D6</f>
        <v>Posto de Vigilância Desarmada</v>
      </c>
      <c r="N6" s="215"/>
      <c r="O6" s="187"/>
      <c r="P6" s="188"/>
    </row>
    <row r="7" spans="1:17" ht="12.95" customHeight="1" thickBot="1" x14ac:dyDescent="0.25">
      <c r="A7" s="187"/>
      <c r="B7" s="188"/>
      <c r="C7" s="226"/>
      <c r="D7" s="22" t="s">
        <v>4</v>
      </c>
      <c r="E7" s="23" t="s">
        <v>5</v>
      </c>
      <c r="F7" s="24"/>
      <c r="G7" s="25"/>
      <c r="H7" s="17"/>
      <c r="I7" s="187"/>
      <c r="J7" s="188"/>
      <c r="K7" s="188"/>
      <c r="L7" s="226"/>
      <c r="M7" s="22" t="s">
        <v>4</v>
      </c>
      <c r="N7" s="23" t="s">
        <v>5</v>
      </c>
      <c r="O7" s="24"/>
      <c r="P7" s="25"/>
    </row>
    <row r="8" spans="1:17" ht="12.95" customHeight="1" x14ac:dyDescent="0.2">
      <c r="A8" s="189" t="s">
        <v>6</v>
      </c>
      <c r="B8" s="190"/>
      <c r="C8" s="191"/>
      <c r="D8" s="106"/>
      <c r="E8" s="26">
        <f>SUM(N8:N15)</f>
        <v>0</v>
      </c>
      <c r="F8" s="27"/>
      <c r="G8" s="28"/>
      <c r="H8" s="17"/>
      <c r="I8" s="175" t="s">
        <v>7</v>
      </c>
      <c r="J8" s="219" t="s">
        <v>8</v>
      </c>
      <c r="K8" s="220"/>
      <c r="L8" s="221"/>
      <c r="M8" s="29"/>
      <c r="N8" s="78"/>
      <c r="O8" s="30"/>
      <c r="P8" s="28"/>
    </row>
    <row r="9" spans="1:17" ht="12.95" customHeight="1" x14ac:dyDescent="0.2">
      <c r="A9" s="192" t="s">
        <v>9</v>
      </c>
      <c r="B9" s="193"/>
      <c r="C9" s="194"/>
      <c r="D9" s="107">
        <f>J41</f>
        <v>0.64160720000000016</v>
      </c>
      <c r="E9" s="31">
        <f>E8*J41</f>
        <v>0</v>
      </c>
      <c r="F9" s="27"/>
      <c r="G9" s="28"/>
      <c r="H9" s="17"/>
      <c r="I9" s="176"/>
      <c r="J9" s="168" t="s">
        <v>10</v>
      </c>
      <c r="K9" s="169"/>
      <c r="L9" s="170"/>
      <c r="M9" s="79"/>
      <c r="N9" s="32">
        <f>M9*N8</f>
        <v>0</v>
      </c>
      <c r="O9" s="30"/>
      <c r="P9" s="28"/>
    </row>
    <row r="10" spans="1:17" ht="12.95" customHeight="1" x14ac:dyDescent="0.2">
      <c r="A10" s="192" t="s">
        <v>11</v>
      </c>
      <c r="B10" s="193"/>
      <c r="C10" s="194"/>
      <c r="D10" s="107"/>
      <c r="E10" s="31">
        <f>SUM(N16:N22)</f>
        <v>0</v>
      </c>
      <c r="F10" s="27"/>
      <c r="G10" s="28"/>
      <c r="H10" s="33"/>
      <c r="I10" s="176"/>
      <c r="J10" s="168" t="s">
        <v>12</v>
      </c>
      <c r="K10" s="169"/>
      <c r="L10" s="170"/>
      <c r="M10" s="79"/>
      <c r="N10" s="32">
        <f>N8*M10</f>
        <v>0</v>
      </c>
      <c r="O10" s="30"/>
      <c r="P10" s="28"/>
    </row>
    <row r="11" spans="1:17" ht="12.95" customHeight="1" x14ac:dyDescent="0.2">
      <c r="A11" s="192" t="s">
        <v>13</v>
      </c>
      <c r="B11" s="193"/>
      <c r="C11" s="194"/>
      <c r="D11" s="107"/>
      <c r="E11" s="31">
        <f>SUM(N23:N26)</f>
        <v>0</v>
      </c>
      <c r="F11" s="27"/>
      <c r="G11" s="28"/>
      <c r="H11" s="17"/>
      <c r="I11" s="176"/>
      <c r="J11" s="168" t="s">
        <v>14</v>
      </c>
      <c r="K11" s="169"/>
      <c r="L11" s="170"/>
      <c r="M11" s="34"/>
      <c r="N11" s="80"/>
      <c r="O11" s="30"/>
      <c r="P11" s="28"/>
    </row>
    <row r="12" spans="1:17" ht="12.95" customHeight="1" x14ac:dyDescent="0.2">
      <c r="A12" s="198" t="s">
        <v>15</v>
      </c>
      <c r="B12" s="199"/>
      <c r="C12" s="200"/>
      <c r="D12" s="201">
        <f>SUM(E8:E11)</f>
        <v>0</v>
      </c>
      <c r="E12" s="202"/>
      <c r="F12" s="27"/>
      <c r="G12" s="28"/>
      <c r="H12" s="17"/>
      <c r="I12" s="176"/>
      <c r="J12" s="168" t="s">
        <v>111</v>
      </c>
      <c r="K12" s="169"/>
      <c r="L12" s="170"/>
      <c r="M12" s="34"/>
      <c r="N12" s="81"/>
      <c r="O12" s="30"/>
      <c r="P12" s="28"/>
    </row>
    <row r="13" spans="1:17" ht="12.95" customHeight="1" thickBot="1" x14ac:dyDescent="0.25">
      <c r="A13" s="192" t="s">
        <v>17</v>
      </c>
      <c r="B13" s="193"/>
      <c r="C13" s="194"/>
      <c r="D13" s="108"/>
      <c r="E13" s="31">
        <f>D12*D13</f>
        <v>0</v>
      </c>
      <c r="F13" s="235"/>
      <c r="G13" s="236"/>
      <c r="H13" s="17"/>
      <c r="I13" s="176"/>
      <c r="J13" s="168" t="s">
        <v>16</v>
      </c>
      <c r="K13" s="169"/>
      <c r="L13" s="170"/>
      <c r="M13" s="34"/>
      <c r="N13" s="81"/>
      <c r="O13" s="30"/>
      <c r="P13" s="28"/>
      <c r="Q13" s="15"/>
    </row>
    <row r="14" spans="1:17" ht="12.95" customHeight="1" x14ac:dyDescent="0.2">
      <c r="A14" s="192" t="s">
        <v>19</v>
      </c>
      <c r="B14" s="193"/>
      <c r="C14" s="194"/>
      <c r="D14" s="108"/>
      <c r="E14" s="31">
        <f>D14*(D12+E13)</f>
        <v>0</v>
      </c>
      <c r="F14" s="27"/>
      <c r="G14" s="28"/>
      <c r="H14" s="17"/>
      <c r="I14" s="176"/>
      <c r="J14" s="35" t="s">
        <v>18</v>
      </c>
      <c r="K14" s="36"/>
      <c r="L14" s="37"/>
      <c r="M14" s="34"/>
      <c r="N14" s="81"/>
      <c r="O14" s="229" t="s">
        <v>98</v>
      </c>
      <c r="P14" s="231" t="s">
        <v>97</v>
      </c>
      <c r="Q14" s="233" t="s">
        <v>96</v>
      </c>
    </row>
    <row r="15" spans="1:17" ht="12.95" customHeight="1" thickBot="1" x14ac:dyDescent="0.25">
      <c r="A15" s="198" t="s">
        <v>21</v>
      </c>
      <c r="B15" s="199"/>
      <c r="C15" s="200"/>
      <c r="D15" s="201">
        <f>SUM(E13:E14)</f>
        <v>0</v>
      </c>
      <c r="E15" s="202"/>
      <c r="F15" s="27"/>
      <c r="G15" s="28"/>
      <c r="H15" s="17"/>
      <c r="I15" s="177"/>
      <c r="J15" s="158" t="s">
        <v>20</v>
      </c>
      <c r="K15" s="159"/>
      <c r="L15" s="160"/>
      <c r="M15" s="38"/>
      <c r="N15" s="82"/>
      <c r="O15" s="230"/>
      <c r="P15" s="232"/>
      <c r="Q15" s="234"/>
    </row>
    <row r="16" spans="1:17" ht="12.95" customHeight="1" thickBot="1" x14ac:dyDescent="0.25">
      <c r="A16" s="198" t="s">
        <v>24</v>
      </c>
      <c r="B16" s="199"/>
      <c r="C16" s="200"/>
      <c r="D16" s="201">
        <f>D12+D15</f>
        <v>0</v>
      </c>
      <c r="E16" s="202"/>
      <c r="F16" s="156"/>
      <c r="G16" s="157"/>
      <c r="H16" s="17"/>
      <c r="I16" s="175" t="s">
        <v>22</v>
      </c>
      <c r="J16" s="195" t="s">
        <v>23</v>
      </c>
      <c r="K16" s="196"/>
      <c r="L16" s="197"/>
      <c r="M16" s="39"/>
      <c r="N16" s="32">
        <f>IF(O16=0,0,((P16*O16)*Q16)-(N8*0.06))</f>
        <v>0</v>
      </c>
      <c r="O16" s="99"/>
      <c r="P16" s="84"/>
      <c r="Q16" s="85"/>
    </row>
    <row r="17" spans="1:17" ht="12.95" customHeight="1" thickBot="1" x14ac:dyDescent="0.25">
      <c r="A17" s="211" t="s">
        <v>26</v>
      </c>
      <c r="B17" s="212"/>
      <c r="C17" s="213"/>
      <c r="D17" s="109">
        <f>N35</f>
        <v>0</v>
      </c>
      <c r="E17" s="40">
        <f>((D12+D15)/(1-N35))*D17</f>
        <v>0</v>
      </c>
      <c r="F17" s="156"/>
      <c r="G17" s="157"/>
      <c r="H17" s="17"/>
      <c r="I17" s="176"/>
      <c r="J17" s="168" t="s">
        <v>25</v>
      </c>
      <c r="K17" s="169"/>
      <c r="L17" s="170"/>
      <c r="M17" s="34"/>
      <c r="N17" s="81"/>
      <c r="O17" s="30"/>
      <c r="P17" s="28"/>
      <c r="Q17" s="15"/>
    </row>
    <row r="18" spans="1:17" ht="12.95" customHeight="1" thickTop="1" thickBot="1" x14ac:dyDescent="0.25">
      <c r="A18" s="203" t="s">
        <v>28</v>
      </c>
      <c r="B18" s="204"/>
      <c r="C18" s="205"/>
      <c r="D18" s="184">
        <f>D16+E17</f>
        <v>0</v>
      </c>
      <c r="E18" s="185"/>
      <c r="F18" s="27"/>
      <c r="G18" s="28"/>
      <c r="H18" s="17"/>
      <c r="I18" s="176"/>
      <c r="J18" s="168" t="s">
        <v>27</v>
      </c>
      <c r="K18" s="169"/>
      <c r="L18" s="170"/>
      <c r="M18" s="34"/>
      <c r="N18" s="81"/>
      <c r="O18" s="154"/>
      <c r="P18" s="155"/>
      <c r="Q18" s="15"/>
    </row>
    <row r="19" spans="1:17" ht="12.95" customHeight="1" thickTop="1" thickBot="1" x14ac:dyDescent="0.25">
      <c r="A19" s="206" t="s">
        <v>30</v>
      </c>
      <c r="B19" s="207"/>
      <c r="C19" s="208"/>
      <c r="D19" s="209">
        <f>IF(D18=0,0,D18/E8)</f>
        <v>0</v>
      </c>
      <c r="E19" s="210" t="e">
        <f>D18+#REF!</f>
        <v>#REF!</v>
      </c>
      <c r="F19" s="156"/>
      <c r="G19" s="157"/>
      <c r="H19" s="17"/>
      <c r="I19" s="176"/>
      <c r="J19" s="168" t="s">
        <v>29</v>
      </c>
      <c r="K19" s="169"/>
      <c r="L19" s="170"/>
      <c r="M19" s="34"/>
      <c r="N19" s="81"/>
      <c r="O19" s="27"/>
      <c r="P19" s="41"/>
    </row>
    <row r="20" spans="1:17" ht="12.95" customHeight="1" x14ac:dyDescent="0.2">
      <c r="A20" s="100" t="s">
        <v>32</v>
      </c>
      <c r="B20" s="17"/>
      <c r="C20" s="17"/>
      <c r="D20" s="43"/>
      <c r="E20" s="17"/>
      <c r="F20" s="157"/>
      <c r="G20" s="157"/>
      <c r="H20" s="17"/>
      <c r="I20" s="176"/>
      <c r="J20" s="168" t="s">
        <v>31</v>
      </c>
      <c r="K20" s="169"/>
      <c r="L20" s="170"/>
      <c r="M20" s="34"/>
      <c r="N20" s="81"/>
      <c r="O20" s="27"/>
      <c r="P20" s="41"/>
    </row>
    <row r="21" spans="1:17" ht="12.95" customHeight="1" x14ac:dyDescent="0.2">
      <c r="A21" s="100" t="s">
        <v>34</v>
      </c>
      <c r="B21" s="17"/>
      <c r="C21" s="17"/>
      <c r="D21" s="43"/>
      <c r="E21" s="17"/>
      <c r="F21" s="17"/>
      <c r="G21" s="17"/>
      <c r="H21" s="15"/>
      <c r="I21" s="176"/>
      <c r="J21" s="35" t="s">
        <v>33</v>
      </c>
      <c r="K21" s="36"/>
      <c r="L21" s="37"/>
      <c r="M21" s="34"/>
      <c r="N21" s="86"/>
      <c r="O21" s="156"/>
      <c r="P21" s="157"/>
    </row>
    <row r="22" spans="1:17" ht="12.95" customHeight="1" thickBot="1" x14ac:dyDescent="0.25">
      <c r="A22" s="100" t="s">
        <v>35</v>
      </c>
      <c r="B22" s="17"/>
      <c r="C22" s="17"/>
      <c r="D22" s="43"/>
      <c r="E22" s="17"/>
      <c r="F22" s="17"/>
      <c r="G22" s="17"/>
      <c r="H22" s="15"/>
      <c r="I22" s="177"/>
      <c r="J22" s="158" t="s">
        <v>116</v>
      </c>
      <c r="K22" s="159"/>
      <c r="L22" s="160"/>
      <c r="M22" s="38"/>
      <c r="N22" s="82"/>
      <c r="O22" s="156"/>
      <c r="P22" s="157"/>
    </row>
    <row r="23" spans="1:17" ht="12.95" customHeight="1" x14ac:dyDescent="0.2">
      <c r="A23" s="100" t="s">
        <v>38</v>
      </c>
      <c r="B23" s="17"/>
      <c r="C23" s="17"/>
      <c r="D23" s="43"/>
      <c r="E23" s="17"/>
      <c r="F23" s="17"/>
      <c r="G23" s="17"/>
      <c r="H23" s="15"/>
      <c r="I23" s="175" t="s">
        <v>36</v>
      </c>
      <c r="J23" s="195" t="s">
        <v>37</v>
      </c>
      <c r="K23" s="196"/>
      <c r="L23" s="197"/>
      <c r="M23" s="39"/>
      <c r="N23" s="80"/>
      <c r="O23" s="27"/>
      <c r="P23" s="28"/>
    </row>
    <row r="24" spans="1:17" ht="12.95" customHeight="1" x14ac:dyDescent="0.2">
      <c r="A24" s="42"/>
      <c r="B24" s="17"/>
      <c r="C24" s="17"/>
      <c r="D24" s="17"/>
      <c r="E24" s="17"/>
      <c r="F24" s="17"/>
      <c r="G24" s="17"/>
      <c r="H24" s="44"/>
      <c r="I24" s="176"/>
      <c r="J24" s="168" t="s">
        <v>39</v>
      </c>
      <c r="K24" s="169"/>
      <c r="L24" s="170"/>
      <c r="M24" s="34"/>
      <c r="N24" s="81"/>
      <c r="O24" s="156"/>
      <c r="P24" s="157"/>
    </row>
    <row r="25" spans="1:17" ht="12.95" customHeight="1" x14ac:dyDescent="0.2">
      <c r="A25" s="42"/>
      <c r="B25" s="17"/>
      <c r="C25" s="17"/>
      <c r="D25" s="17"/>
      <c r="E25" s="17"/>
      <c r="F25" s="17"/>
      <c r="G25" s="17"/>
      <c r="H25" s="17"/>
      <c r="I25" s="176"/>
      <c r="J25" s="168" t="s">
        <v>40</v>
      </c>
      <c r="K25" s="169"/>
      <c r="L25" s="170"/>
      <c r="M25" s="34"/>
      <c r="N25" s="81"/>
      <c r="O25" s="157"/>
      <c r="P25" s="157"/>
    </row>
    <row r="26" spans="1:17" ht="12.95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7"/>
      <c r="J26" s="158" t="s">
        <v>41</v>
      </c>
      <c r="K26" s="159"/>
      <c r="L26" s="160"/>
      <c r="M26" s="38"/>
      <c r="N26" s="82"/>
      <c r="O26" s="15"/>
      <c r="P26" s="15"/>
    </row>
    <row r="27" spans="1:17" ht="12.95" customHeight="1" thickBot="1" x14ac:dyDescent="0.25">
      <c r="A27" s="42"/>
      <c r="B27" s="44"/>
      <c r="C27" s="44"/>
      <c r="D27" s="44"/>
      <c r="E27" s="44"/>
      <c r="F27" s="44"/>
      <c r="G27" s="44"/>
      <c r="H27" s="44"/>
      <c r="I27" s="178" t="s">
        <v>119</v>
      </c>
      <c r="J27" s="179"/>
      <c r="K27" s="179"/>
      <c r="L27" s="180"/>
      <c r="M27" s="242">
        <f>SUM(N8:N26)</f>
        <v>0</v>
      </c>
      <c r="N27" s="243"/>
      <c r="O27" s="17"/>
      <c r="P27" s="17"/>
      <c r="Q27" s="15"/>
    </row>
    <row r="28" spans="1:17" ht="12.95" customHeight="1" x14ac:dyDescent="0.2">
      <c r="A28" s="42"/>
      <c r="B28" s="17"/>
      <c r="C28" s="17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3"/>
      <c r="P28" s="33"/>
      <c r="Q28" s="15"/>
    </row>
    <row r="29" spans="1:17" ht="17.100000000000001" customHeight="1" thickBot="1" x14ac:dyDescent="0.25">
      <c r="A29" s="45" t="s">
        <v>42</v>
      </c>
      <c r="B29" s="45"/>
      <c r="C29" s="45"/>
      <c r="D29" s="45"/>
      <c r="E29" s="45"/>
      <c r="F29" s="17"/>
      <c r="G29" s="17"/>
      <c r="H29" s="33"/>
      <c r="I29" s="33"/>
      <c r="J29" s="33"/>
      <c r="K29" s="33"/>
      <c r="L29" s="45" t="s">
        <v>43</v>
      </c>
      <c r="M29" s="33"/>
      <c r="N29" s="33"/>
      <c r="O29" s="15"/>
      <c r="P29" s="15"/>
      <c r="Q29" s="15"/>
    </row>
    <row r="30" spans="1:17" ht="12.95" customHeight="1" thickBot="1" x14ac:dyDescent="0.25">
      <c r="A30" s="171" t="s">
        <v>44</v>
      </c>
      <c r="B30" s="248"/>
      <c r="C30" s="161" t="s">
        <v>45</v>
      </c>
      <c r="D30" s="162"/>
      <c r="E30" s="163"/>
      <c r="F30" s="161" t="s">
        <v>46</v>
      </c>
      <c r="G30" s="162"/>
      <c r="H30" s="162"/>
      <c r="I30" s="162"/>
      <c r="J30" s="163"/>
      <c r="K30" s="46"/>
      <c r="L30" s="161" t="s">
        <v>47</v>
      </c>
      <c r="M30" s="163"/>
      <c r="N30" s="47" t="s">
        <v>48</v>
      </c>
      <c r="O30" s="15"/>
      <c r="P30" s="15"/>
      <c r="Q30" s="15"/>
    </row>
    <row r="31" spans="1:17" ht="12.95" customHeight="1" x14ac:dyDescent="0.2">
      <c r="A31" s="48" t="s">
        <v>99</v>
      </c>
      <c r="B31" s="93">
        <v>0.2</v>
      </c>
      <c r="C31" s="123" t="s">
        <v>49</v>
      </c>
      <c r="D31" s="124"/>
      <c r="E31" s="110">
        <v>8.3299999999999999E-2</v>
      </c>
      <c r="F31" s="141" t="s">
        <v>50</v>
      </c>
      <c r="G31" s="142"/>
      <c r="H31" s="142"/>
      <c r="I31" s="123"/>
      <c r="J31" s="90"/>
      <c r="K31" s="49"/>
      <c r="L31" s="166" t="s">
        <v>117</v>
      </c>
      <c r="M31" s="167"/>
      <c r="N31" s="87"/>
      <c r="O31" s="15"/>
      <c r="P31" s="15"/>
      <c r="Q31" s="15"/>
    </row>
    <row r="32" spans="1:17" ht="12.95" customHeight="1" x14ac:dyDescent="0.2">
      <c r="A32" s="50" t="s">
        <v>100</v>
      </c>
      <c r="B32" s="91">
        <v>1.4999999999999999E-2</v>
      </c>
      <c r="C32" s="51" t="s">
        <v>106</v>
      </c>
      <c r="D32" s="52"/>
      <c r="E32" s="91"/>
      <c r="F32" s="143" t="s">
        <v>95</v>
      </c>
      <c r="G32" s="144"/>
      <c r="H32" s="144"/>
      <c r="I32" s="145"/>
      <c r="J32" s="53">
        <f>B36*J31</f>
        <v>0</v>
      </c>
      <c r="K32" s="49"/>
      <c r="L32" s="164" t="s">
        <v>51</v>
      </c>
      <c r="M32" s="165"/>
      <c r="N32" s="88"/>
      <c r="O32" s="15"/>
      <c r="P32" s="15"/>
      <c r="Q32" s="15"/>
    </row>
    <row r="33" spans="1:17" ht="12.95" customHeight="1" thickBot="1" x14ac:dyDescent="0.25">
      <c r="A33" s="50" t="s">
        <v>101</v>
      </c>
      <c r="B33" s="91">
        <v>0.01</v>
      </c>
      <c r="C33" s="143" t="s">
        <v>107</v>
      </c>
      <c r="D33" s="145"/>
      <c r="E33" s="111">
        <v>0.1111</v>
      </c>
      <c r="F33" s="249" t="s">
        <v>53</v>
      </c>
      <c r="G33" s="250"/>
      <c r="H33" s="250"/>
      <c r="I33" s="251"/>
      <c r="J33" s="54">
        <f>(((0.08*0.5*0.9*(1+(5/56)+(5/56)+(1/3)*(5/56)))))</f>
        <v>4.3499999999999997E-2</v>
      </c>
      <c r="K33" s="17"/>
      <c r="L33" s="164" t="s">
        <v>52</v>
      </c>
      <c r="M33" s="165"/>
      <c r="N33" s="88"/>
      <c r="O33" s="15"/>
      <c r="P33" s="15"/>
      <c r="Q33" s="15"/>
    </row>
    <row r="34" spans="1:17" ht="12.95" customHeight="1" thickBot="1" x14ac:dyDescent="0.25">
      <c r="A34" s="50" t="s">
        <v>102</v>
      </c>
      <c r="B34" s="91">
        <v>2E-3</v>
      </c>
      <c r="C34" s="145" t="s">
        <v>108</v>
      </c>
      <c r="D34" s="252"/>
      <c r="E34" s="112"/>
      <c r="F34" s="244" t="s">
        <v>56</v>
      </c>
      <c r="G34" s="247"/>
      <c r="H34" s="247"/>
      <c r="I34" s="246"/>
      <c r="J34" s="55">
        <f>SUM(J31:J33)</f>
        <v>4.3499999999999997E-2</v>
      </c>
      <c r="K34" s="17"/>
      <c r="L34" s="181" t="s">
        <v>54</v>
      </c>
      <c r="M34" s="182"/>
      <c r="N34" s="89"/>
      <c r="O34" s="15"/>
      <c r="P34" s="15"/>
      <c r="Q34" s="15"/>
    </row>
    <row r="35" spans="1:17" ht="12.95" customHeight="1" thickBot="1" x14ac:dyDescent="0.25">
      <c r="A35" s="50" t="s">
        <v>103</v>
      </c>
      <c r="B35" s="91">
        <v>2.5000000000000001E-2</v>
      </c>
      <c r="C35" s="51" t="s">
        <v>55</v>
      </c>
      <c r="D35" s="52"/>
      <c r="E35" s="112"/>
      <c r="F35" s="171"/>
      <c r="G35" s="172"/>
      <c r="H35" s="172"/>
      <c r="I35" s="172"/>
      <c r="J35" s="172"/>
      <c r="K35" s="17"/>
      <c r="L35" s="244" t="s">
        <v>57</v>
      </c>
      <c r="M35" s="245"/>
      <c r="N35" s="56">
        <f>SUM(N31:N34)</f>
        <v>0</v>
      </c>
      <c r="O35" s="17"/>
      <c r="P35" s="17"/>
      <c r="Q35" s="15"/>
    </row>
    <row r="36" spans="1:17" ht="12.95" customHeight="1" thickBot="1" x14ac:dyDescent="0.25">
      <c r="A36" s="50" t="s">
        <v>104</v>
      </c>
      <c r="B36" s="91">
        <v>0.08</v>
      </c>
      <c r="C36" s="51" t="s">
        <v>109</v>
      </c>
      <c r="D36" s="52"/>
      <c r="E36" s="91"/>
      <c r="F36" s="173"/>
      <c r="G36" s="174"/>
      <c r="H36" s="174"/>
      <c r="I36" s="174"/>
      <c r="J36" s="174"/>
      <c r="K36" s="17"/>
      <c r="L36" s="17"/>
      <c r="M36" s="17"/>
      <c r="N36" s="17"/>
      <c r="O36" s="17"/>
      <c r="P36" s="17"/>
      <c r="Q36" s="15"/>
    </row>
    <row r="37" spans="1:17" ht="12.95" customHeight="1" thickBot="1" x14ac:dyDescent="0.25">
      <c r="A37" s="50" t="s">
        <v>59</v>
      </c>
      <c r="B37" s="91"/>
      <c r="C37" s="51" t="s">
        <v>110</v>
      </c>
      <c r="D37" s="52"/>
      <c r="E37" s="112"/>
      <c r="F37" s="161" t="s">
        <v>58</v>
      </c>
      <c r="G37" s="162"/>
      <c r="H37" s="162"/>
      <c r="I37" s="162"/>
      <c r="J37" s="163"/>
      <c r="K37" s="17"/>
      <c r="L37" s="17"/>
      <c r="M37" s="17"/>
      <c r="N37" s="17"/>
      <c r="O37" s="17"/>
      <c r="P37" s="17"/>
      <c r="Q37" s="15"/>
    </row>
    <row r="38" spans="1:17" ht="12.95" customHeight="1" thickBot="1" x14ac:dyDescent="0.25">
      <c r="A38" s="57" t="s">
        <v>105</v>
      </c>
      <c r="B38" s="92">
        <v>6.0000000000000001E-3</v>
      </c>
      <c r="C38" s="121" t="s">
        <v>61</v>
      </c>
      <c r="D38" s="122"/>
      <c r="E38" s="92"/>
      <c r="F38" s="141" t="s">
        <v>60</v>
      </c>
      <c r="G38" s="142"/>
      <c r="H38" s="142"/>
      <c r="I38" s="123"/>
      <c r="J38" s="58">
        <f>B39*E39</f>
        <v>6.5707200000000021E-2</v>
      </c>
      <c r="K38" s="17"/>
      <c r="L38" s="13" t="s">
        <v>112</v>
      </c>
      <c r="M38" s="17"/>
      <c r="N38" s="17"/>
      <c r="O38" s="17"/>
      <c r="P38" s="17"/>
      <c r="Q38" s="15"/>
    </row>
    <row r="39" spans="1:17" ht="12.95" customHeight="1" thickBot="1" x14ac:dyDescent="0.25">
      <c r="A39" s="59" t="s">
        <v>62</v>
      </c>
      <c r="B39" s="55">
        <f>SUM(B31:B38)</f>
        <v>0.33800000000000008</v>
      </c>
      <c r="C39" s="244" t="s">
        <v>63</v>
      </c>
      <c r="D39" s="246"/>
      <c r="E39" s="55">
        <f>SUM(E31:E38)</f>
        <v>0.19440000000000002</v>
      </c>
      <c r="F39" s="244" t="s">
        <v>64</v>
      </c>
      <c r="G39" s="247"/>
      <c r="H39" s="247"/>
      <c r="I39" s="246"/>
      <c r="J39" s="55">
        <f>SUM(J38:J38)</f>
        <v>6.5707200000000021E-2</v>
      </c>
      <c r="K39" s="60"/>
      <c r="L39" s="14" t="s">
        <v>114</v>
      </c>
      <c r="M39" s="17"/>
      <c r="N39" s="17"/>
      <c r="O39" s="17"/>
      <c r="P39" s="17"/>
      <c r="Q39" s="15"/>
    </row>
    <row r="40" spans="1:17" ht="12.95" customHeight="1" thickBot="1" x14ac:dyDescent="0.25">
      <c r="A40" s="61"/>
      <c r="B40" s="60"/>
      <c r="C40" s="61"/>
      <c r="D40" s="61"/>
      <c r="E40" s="61"/>
      <c r="F40" s="60"/>
      <c r="G40" s="61"/>
      <c r="H40" s="61"/>
      <c r="I40" s="61"/>
      <c r="J40" s="60"/>
      <c r="K40" s="60"/>
      <c r="L40" s="14" t="s">
        <v>113</v>
      </c>
      <c r="M40" s="17"/>
      <c r="N40" s="17"/>
      <c r="O40" s="33"/>
      <c r="P40" s="15"/>
      <c r="Q40" s="15"/>
    </row>
    <row r="41" spans="1:17" ht="12.95" customHeight="1" thickBot="1" x14ac:dyDescent="0.25">
      <c r="A41" s="62" t="s">
        <v>65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3"/>
      <c r="L41" s="33"/>
      <c r="M41" s="33"/>
      <c r="N41" s="33"/>
      <c r="O41" s="17"/>
      <c r="P41" s="17"/>
      <c r="Q41" s="15"/>
    </row>
    <row r="42" spans="1:17" ht="12.95" customHeight="1" thickBot="1" x14ac:dyDescent="0.25">
      <c r="A42" s="17"/>
      <c r="B42" s="17"/>
      <c r="C42" s="17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5"/>
    </row>
    <row r="43" spans="1:17" ht="39" customHeight="1" thickBot="1" x14ac:dyDescent="0.25">
      <c r="A43" s="45" t="s">
        <v>66</v>
      </c>
      <c r="B43" s="65"/>
      <c r="C43" s="65"/>
      <c r="D43" s="66"/>
      <c r="E43" s="65"/>
      <c r="F43" s="65"/>
      <c r="G43" s="65"/>
      <c r="H43" s="17"/>
      <c r="I43" s="148" t="s">
        <v>118</v>
      </c>
      <c r="J43" s="149"/>
      <c r="K43" s="149"/>
      <c r="L43" s="149"/>
      <c r="M43" s="149"/>
      <c r="N43" s="150"/>
      <c r="O43" s="17"/>
      <c r="P43" s="17"/>
      <c r="Q43" s="15"/>
    </row>
    <row r="44" spans="1:17" ht="39" customHeight="1" thickBot="1" x14ac:dyDescent="0.25">
      <c r="A44" s="137" t="s">
        <v>3</v>
      </c>
      <c r="B44" s="138"/>
      <c r="C44" s="76" t="s">
        <v>67</v>
      </c>
      <c r="D44" s="77" t="s">
        <v>68</v>
      </c>
      <c r="E44" s="76" t="s">
        <v>69</v>
      </c>
      <c r="F44" s="139" t="s">
        <v>70</v>
      </c>
      <c r="G44" s="140"/>
      <c r="H44" s="17"/>
      <c r="I44" s="151" t="s">
        <v>72</v>
      </c>
      <c r="J44" s="152"/>
      <c r="K44" s="152"/>
      <c r="L44" s="152"/>
      <c r="M44" s="153"/>
      <c r="N44" s="120"/>
      <c r="O44" s="17"/>
      <c r="P44" s="17"/>
      <c r="Q44" s="15"/>
    </row>
    <row r="45" spans="1:17" ht="17.100000000000001" customHeight="1" thickBot="1" x14ac:dyDescent="0.25">
      <c r="A45" s="146" t="str">
        <f>D6</f>
        <v>Posto de Vigilância Desarmada</v>
      </c>
      <c r="B45" s="147"/>
      <c r="C45" s="94"/>
      <c r="D45" s="94"/>
      <c r="E45" s="67">
        <f>D18</f>
        <v>0</v>
      </c>
      <c r="F45" s="125"/>
      <c r="G45" s="126"/>
      <c r="H45" s="17"/>
      <c r="I45" s="103" t="s">
        <v>71</v>
      </c>
      <c r="J45" s="104"/>
      <c r="K45" s="104"/>
      <c r="L45" s="104"/>
      <c r="M45" s="105"/>
      <c r="N45" s="95"/>
      <c r="O45" s="15"/>
      <c r="P45" s="15"/>
      <c r="Q45" s="15"/>
    </row>
    <row r="46" spans="1:17" ht="17.100000000000001" customHeight="1" thickBot="1" x14ac:dyDescent="0.25">
      <c r="A46" s="131" t="s">
        <v>73</v>
      </c>
      <c r="B46" s="132"/>
      <c r="C46" s="132"/>
      <c r="D46" s="132"/>
      <c r="E46" s="133"/>
      <c r="F46" s="127">
        <f>IF(D45=0,0,ROUND(((E45/D45)*F45),2))</f>
        <v>0</v>
      </c>
      <c r="G46" s="128"/>
      <c r="H46" s="17"/>
      <c r="I46" s="101" t="s">
        <v>74</v>
      </c>
      <c r="J46" s="102"/>
      <c r="K46" s="102"/>
      <c r="L46" s="102"/>
      <c r="M46" s="51"/>
      <c r="N46" s="96"/>
      <c r="O46" s="15"/>
      <c r="P46" s="15"/>
      <c r="Q46" s="15"/>
    </row>
    <row r="47" spans="1:17" ht="17.100000000000001" customHeight="1" thickTop="1" thickBot="1" x14ac:dyDescent="0.25">
      <c r="A47" s="134" t="s">
        <v>80</v>
      </c>
      <c r="B47" s="135"/>
      <c r="C47" s="135"/>
      <c r="D47" s="135"/>
      <c r="E47" s="136"/>
      <c r="F47" s="129">
        <f>F46*C45</f>
        <v>0</v>
      </c>
      <c r="G47" s="130"/>
      <c r="H47" s="17"/>
      <c r="I47" s="101" t="s">
        <v>76</v>
      </c>
      <c r="J47" s="102"/>
      <c r="K47" s="102"/>
      <c r="L47" s="102"/>
      <c r="M47" s="51"/>
      <c r="N47" s="97"/>
      <c r="O47" s="15"/>
      <c r="P47" s="15"/>
      <c r="Q47" s="15"/>
    </row>
    <row r="48" spans="1:17" ht="17.100000000000001" customHeight="1" thickTop="1" thickBot="1" x14ac:dyDescent="0.25">
      <c r="A48" s="237" t="s">
        <v>81</v>
      </c>
      <c r="B48" s="238"/>
      <c r="C48" s="238"/>
      <c r="D48" s="238"/>
      <c r="E48" s="239"/>
      <c r="F48" s="240">
        <f>F47*N48</f>
        <v>0</v>
      </c>
      <c r="G48" s="241"/>
      <c r="H48" s="68"/>
      <c r="I48" s="69" t="s">
        <v>78</v>
      </c>
      <c r="J48" s="70"/>
      <c r="K48" s="70"/>
      <c r="L48" s="70"/>
      <c r="M48" s="71"/>
      <c r="N48" s="98"/>
      <c r="O48" s="15"/>
      <c r="P48" s="15"/>
      <c r="Q48" s="15"/>
    </row>
    <row r="49" spans="1:17" ht="15" customHeight="1" x14ac:dyDescent="0.2">
      <c r="A49" s="17"/>
      <c r="B49" s="17"/>
      <c r="C49" s="43"/>
      <c r="D49" s="17"/>
      <c r="E49" s="17"/>
      <c r="F49" s="15"/>
      <c r="G49" s="15"/>
      <c r="H49" s="17"/>
      <c r="O49" s="15"/>
      <c r="P49" s="15"/>
      <c r="Q49" s="15"/>
    </row>
    <row r="50" spans="1:17" ht="15" customHeight="1" x14ac:dyDescent="0.2">
      <c r="A50" s="72" t="s">
        <v>121</v>
      </c>
      <c r="B50" s="72"/>
      <c r="C50" s="72"/>
      <c r="D50" s="113"/>
      <c r="E50" s="1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</sheetData>
  <sheetProtection algorithmName="SHA-512" hashValue="dX7CvjAHG0b35ITpRHTEz5ehzF7jmefsP1yHzQbJD/SKyFWT/B4+ckGGIopHU0H4n3U+dSa8y83hlmDDXu0omA==" saltValue="xrH7CGjwhd0rC3YLUam8fQ==" spinCount="100000" sheet="1" objects="1" scenarios="1" selectLockedCells="1"/>
  <mergeCells count="97">
    <mergeCell ref="C39:D39"/>
    <mergeCell ref="F39:I39"/>
    <mergeCell ref="A45:B45"/>
    <mergeCell ref="A48:E48"/>
    <mergeCell ref="F48:G48"/>
    <mergeCell ref="A47:E47"/>
    <mergeCell ref="F47:G47"/>
    <mergeCell ref="I43:N43"/>
    <mergeCell ref="I44:M44"/>
    <mergeCell ref="D19:E19"/>
    <mergeCell ref="F19:G19"/>
    <mergeCell ref="L35:M35"/>
    <mergeCell ref="F37:J37"/>
    <mergeCell ref="A30:B30"/>
    <mergeCell ref="C30:E30"/>
    <mergeCell ref="F30:J30"/>
    <mergeCell ref="F35:J36"/>
    <mergeCell ref="C31:D31"/>
    <mergeCell ref="F31:I31"/>
    <mergeCell ref="F32:I32"/>
    <mergeCell ref="F34:I34"/>
    <mergeCell ref="L32:M32"/>
    <mergeCell ref="L30:M30"/>
    <mergeCell ref="O14:O15"/>
    <mergeCell ref="P14:P15"/>
    <mergeCell ref="Q14:Q15"/>
    <mergeCell ref="I16:I22"/>
    <mergeCell ref="F17:G17"/>
    <mergeCell ref="F20:G20"/>
    <mergeCell ref="J20:L20"/>
    <mergeCell ref="J22:L22"/>
    <mergeCell ref="I8:I15"/>
    <mergeCell ref="F13:G13"/>
    <mergeCell ref="J13:L13"/>
    <mergeCell ref="A16:C16"/>
    <mergeCell ref="D16:E16"/>
    <mergeCell ref="F16:G16"/>
    <mergeCell ref="J16:L16"/>
    <mergeCell ref="A17:C17"/>
    <mergeCell ref="J17:L17"/>
    <mergeCell ref="A2:N2"/>
    <mergeCell ref="A4:G4"/>
    <mergeCell ref="A5:E5"/>
    <mergeCell ref="I5:N5"/>
    <mergeCell ref="A6:C7"/>
    <mergeCell ref="D6:E6"/>
    <mergeCell ref="F6:G6"/>
    <mergeCell ref="M6:N6"/>
    <mergeCell ref="O6:P6"/>
    <mergeCell ref="A8:C8"/>
    <mergeCell ref="J8:L8"/>
    <mergeCell ref="A9:C9"/>
    <mergeCell ref="J9:L9"/>
    <mergeCell ref="A13:C13"/>
    <mergeCell ref="I6:L7"/>
    <mergeCell ref="A14:C14"/>
    <mergeCell ref="A15:C15"/>
    <mergeCell ref="J15:L15"/>
    <mergeCell ref="A10:C10"/>
    <mergeCell ref="J10:L10"/>
    <mergeCell ref="A11:C11"/>
    <mergeCell ref="J11:L11"/>
    <mergeCell ref="A12:C12"/>
    <mergeCell ref="J12:L12"/>
    <mergeCell ref="D12:E12"/>
    <mergeCell ref="A18:C18"/>
    <mergeCell ref="J18:L18"/>
    <mergeCell ref="M27:N27"/>
    <mergeCell ref="O18:P18"/>
    <mergeCell ref="O21:P21"/>
    <mergeCell ref="O24:P24"/>
    <mergeCell ref="I27:L27"/>
    <mergeCell ref="O22:P22"/>
    <mergeCell ref="J23:L23"/>
    <mergeCell ref="J24:L24"/>
    <mergeCell ref="J25:L25"/>
    <mergeCell ref="O25:P25"/>
    <mergeCell ref="I23:I26"/>
    <mergeCell ref="J26:L26"/>
    <mergeCell ref="J19:L19"/>
    <mergeCell ref="A19:C19"/>
    <mergeCell ref="J1:N1"/>
    <mergeCell ref="F45:G45"/>
    <mergeCell ref="A46:E46"/>
    <mergeCell ref="F46:G46"/>
    <mergeCell ref="C38:D38"/>
    <mergeCell ref="F38:I38"/>
    <mergeCell ref="A44:B44"/>
    <mergeCell ref="F44:G44"/>
    <mergeCell ref="C33:D33"/>
    <mergeCell ref="F33:I33"/>
    <mergeCell ref="D15:E15"/>
    <mergeCell ref="D18:E18"/>
    <mergeCell ref="L33:M33"/>
    <mergeCell ref="C34:D34"/>
    <mergeCell ref="L34:M34"/>
    <mergeCell ref="L31:M31"/>
  </mergeCells>
  <pageMargins left="0.51181102362204722" right="0.51181102362204722" top="0.78740157480314965" bottom="0.59055118110236227" header="0.31496062992125984" footer="0.31496062992125984"/>
  <pageSetup paperSize="9" scale="70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1"/>
  <sheetViews>
    <sheetView showGridLines="0" zoomScale="106" zoomScaleNormal="106" workbookViewId="0">
      <selection activeCell="J1" sqref="J1:N1"/>
    </sheetView>
  </sheetViews>
  <sheetFormatPr defaultRowHeight="12.75" x14ac:dyDescent="0.2"/>
  <cols>
    <col min="1" max="1" width="27.7109375" style="18" customWidth="1"/>
    <col min="2" max="2" width="8.7109375" style="18" customWidth="1"/>
    <col min="3" max="3" width="12.7109375" style="18" customWidth="1"/>
    <col min="4" max="4" width="10.140625" style="18" customWidth="1"/>
    <col min="5" max="5" width="11.7109375" style="18" customWidth="1"/>
    <col min="6" max="6" width="9" style="18" customWidth="1"/>
    <col min="7" max="7" width="8.7109375" style="18" customWidth="1"/>
    <col min="8" max="8" width="4.7109375" style="18" customWidth="1"/>
    <col min="9" max="9" width="11.7109375" style="18" customWidth="1"/>
    <col min="10" max="10" width="7.7109375" style="18" customWidth="1"/>
    <col min="11" max="11" width="4.7109375" style="18" customWidth="1"/>
    <col min="12" max="12" width="18.7109375" style="18" customWidth="1"/>
    <col min="13" max="13" width="10" style="18" customWidth="1"/>
    <col min="14" max="14" width="16.7109375" style="18" customWidth="1"/>
    <col min="15" max="15" width="10.7109375" style="18" customWidth="1"/>
    <col min="16" max="16" width="9.7109375" style="18" customWidth="1"/>
    <col min="17" max="17" width="7.7109375" style="18" customWidth="1"/>
    <col min="18" max="16384" width="9.140625" style="18"/>
  </cols>
  <sheetData>
    <row r="1" spans="1:17" ht="33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83" t="s">
        <v>122</v>
      </c>
      <c r="K1" s="183"/>
      <c r="L1" s="183"/>
      <c r="M1" s="183"/>
      <c r="N1" s="183"/>
      <c r="O1" s="17"/>
      <c r="P1" s="17"/>
    </row>
    <row r="2" spans="1:17" ht="17.100000000000001" customHeight="1" x14ac:dyDescent="0.2">
      <c r="A2" s="186" t="s">
        <v>82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"/>
      <c r="P2" s="17"/>
    </row>
    <row r="3" spans="1:17" ht="12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  <c r="P3" s="17"/>
    </row>
    <row r="4" spans="1:17" ht="12.95" customHeight="1" thickBot="1" x14ac:dyDescent="0.25">
      <c r="A4" s="222" t="s">
        <v>1</v>
      </c>
      <c r="B4" s="222"/>
      <c r="C4" s="222"/>
      <c r="D4" s="222"/>
      <c r="E4" s="222"/>
      <c r="F4" s="222"/>
      <c r="G4" s="222"/>
      <c r="H4" s="17"/>
      <c r="I4" s="17"/>
      <c r="J4" s="17"/>
      <c r="K4" s="17"/>
      <c r="L4" s="17"/>
      <c r="M4" s="17"/>
      <c r="N4" s="17"/>
      <c r="O4" s="17"/>
      <c r="P4" s="17"/>
    </row>
    <row r="5" spans="1:17" ht="12.95" customHeight="1" thickBot="1" x14ac:dyDescent="0.25">
      <c r="A5" s="216" t="s">
        <v>120</v>
      </c>
      <c r="B5" s="217"/>
      <c r="C5" s="217"/>
      <c r="D5" s="217"/>
      <c r="E5" s="218"/>
      <c r="F5" s="20"/>
      <c r="G5" s="20"/>
      <c r="H5" s="17"/>
      <c r="I5" s="216" t="s">
        <v>2</v>
      </c>
      <c r="J5" s="217"/>
      <c r="K5" s="217"/>
      <c r="L5" s="217"/>
      <c r="M5" s="217"/>
      <c r="N5" s="218"/>
      <c r="O5" s="21"/>
      <c r="P5" s="20"/>
    </row>
    <row r="6" spans="1:17" ht="27.95" customHeight="1" x14ac:dyDescent="0.2">
      <c r="A6" s="223" t="s">
        <v>3</v>
      </c>
      <c r="B6" s="224"/>
      <c r="C6" s="225"/>
      <c r="D6" s="227" t="s">
        <v>124</v>
      </c>
      <c r="E6" s="228"/>
      <c r="F6" s="187"/>
      <c r="G6" s="188"/>
      <c r="H6" s="17"/>
      <c r="I6" s="187" t="s">
        <v>3</v>
      </c>
      <c r="J6" s="188"/>
      <c r="K6" s="188"/>
      <c r="L6" s="226"/>
      <c r="M6" s="214" t="str">
        <f>D6</f>
        <v>Posto de Vigilância Armada Noturno</v>
      </c>
      <c r="N6" s="215"/>
      <c r="O6" s="187"/>
      <c r="P6" s="188"/>
    </row>
    <row r="7" spans="1:17" ht="12.95" customHeight="1" thickBot="1" x14ac:dyDescent="0.25">
      <c r="A7" s="187"/>
      <c r="B7" s="188"/>
      <c r="C7" s="226"/>
      <c r="D7" s="22" t="s">
        <v>4</v>
      </c>
      <c r="E7" s="23" t="s">
        <v>5</v>
      </c>
      <c r="F7" s="24"/>
      <c r="G7" s="25"/>
      <c r="H7" s="17"/>
      <c r="I7" s="187"/>
      <c r="J7" s="188"/>
      <c r="K7" s="188"/>
      <c r="L7" s="226"/>
      <c r="M7" s="22" t="s">
        <v>4</v>
      </c>
      <c r="N7" s="23" t="s">
        <v>5</v>
      </c>
      <c r="O7" s="24"/>
      <c r="P7" s="25"/>
    </row>
    <row r="8" spans="1:17" ht="12.95" customHeight="1" x14ac:dyDescent="0.2">
      <c r="A8" s="189" t="s">
        <v>6</v>
      </c>
      <c r="B8" s="190"/>
      <c r="C8" s="191"/>
      <c r="D8" s="106"/>
      <c r="E8" s="26">
        <f>SUM(N8:N15)</f>
        <v>0</v>
      </c>
      <c r="F8" s="27"/>
      <c r="G8" s="28"/>
      <c r="H8" s="17"/>
      <c r="I8" s="175" t="s">
        <v>7</v>
      </c>
      <c r="J8" s="219" t="s">
        <v>8</v>
      </c>
      <c r="K8" s="220"/>
      <c r="L8" s="221"/>
      <c r="M8" s="29"/>
      <c r="N8" s="78"/>
      <c r="O8" s="30"/>
      <c r="P8" s="28"/>
    </row>
    <row r="9" spans="1:17" ht="12.95" customHeight="1" x14ac:dyDescent="0.2">
      <c r="A9" s="192" t="s">
        <v>9</v>
      </c>
      <c r="B9" s="193"/>
      <c r="C9" s="194"/>
      <c r="D9" s="107">
        <f>J41</f>
        <v>0.64160720000000016</v>
      </c>
      <c r="E9" s="31">
        <f>E8*J41</f>
        <v>0</v>
      </c>
      <c r="F9" s="27"/>
      <c r="G9" s="28"/>
      <c r="H9" s="17"/>
      <c r="I9" s="176"/>
      <c r="J9" s="168" t="s">
        <v>10</v>
      </c>
      <c r="K9" s="169"/>
      <c r="L9" s="170"/>
      <c r="M9" s="79"/>
      <c r="N9" s="32">
        <f>M9*N8</f>
        <v>0</v>
      </c>
      <c r="O9" s="30"/>
      <c r="P9" s="28"/>
    </row>
    <row r="10" spans="1:17" ht="12.95" customHeight="1" x14ac:dyDescent="0.2">
      <c r="A10" s="192" t="s">
        <v>11</v>
      </c>
      <c r="B10" s="193"/>
      <c r="C10" s="194"/>
      <c r="D10" s="107"/>
      <c r="E10" s="31">
        <f>SUM(N16:N22)</f>
        <v>0</v>
      </c>
      <c r="F10" s="27"/>
      <c r="G10" s="28"/>
      <c r="H10" s="33"/>
      <c r="I10" s="176"/>
      <c r="J10" s="168" t="s">
        <v>12</v>
      </c>
      <c r="K10" s="169"/>
      <c r="L10" s="170"/>
      <c r="M10" s="79"/>
      <c r="N10" s="32">
        <f>N8*M10</f>
        <v>0</v>
      </c>
      <c r="O10" s="30"/>
      <c r="P10" s="28"/>
    </row>
    <row r="11" spans="1:17" ht="12.95" customHeight="1" x14ac:dyDescent="0.2">
      <c r="A11" s="192" t="s">
        <v>13</v>
      </c>
      <c r="B11" s="193"/>
      <c r="C11" s="194"/>
      <c r="D11" s="107"/>
      <c r="E11" s="31">
        <f>SUM(N23:N26)</f>
        <v>0</v>
      </c>
      <c r="F11" s="27"/>
      <c r="G11" s="28"/>
      <c r="H11" s="17"/>
      <c r="I11" s="176"/>
      <c r="J11" s="168" t="s">
        <v>14</v>
      </c>
      <c r="K11" s="169"/>
      <c r="L11" s="170"/>
      <c r="M11" s="34"/>
      <c r="N11" s="80"/>
      <c r="O11" s="30"/>
      <c r="P11" s="28"/>
    </row>
    <row r="12" spans="1:17" ht="12.95" customHeight="1" x14ac:dyDescent="0.2">
      <c r="A12" s="198" t="s">
        <v>15</v>
      </c>
      <c r="B12" s="199"/>
      <c r="C12" s="200"/>
      <c r="D12" s="201">
        <f>SUM(E8:E11)</f>
        <v>0</v>
      </c>
      <c r="E12" s="202"/>
      <c r="F12" s="27"/>
      <c r="G12" s="28"/>
      <c r="H12" s="17"/>
      <c r="I12" s="176"/>
      <c r="J12" s="168" t="s">
        <v>111</v>
      </c>
      <c r="K12" s="169"/>
      <c r="L12" s="170"/>
      <c r="M12" s="34"/>
      <c r="N12" s="81"/>
      <c r="O12" s="30"/>
      <c r="P12" s="28"/>
    </row>
    <row r="13" spans="1:17" ht="12.95" customHeight="1" thickBot="1" x14ac:dyDescent="0.25">
      <c r="A13" s="192" t="s">
        <v>17</v>
      </c>
      <c r="B13" s="193"/>
      <c r="C13" s="194"/>
      <c r="D13" s="108"/>
      <c r="E13" s="31">
        <f>D12*D13</f>
        <v>0</v>
      </c>
      <c r="F13" s="235"/>
      <c r="G13" s="236"/>
      <c r="H13" s="17"/>
      <c r="I13" s="176"/>
      <c r="J13" s="168" t="s">
        <v>16</v>
      </c>
      <c r="K13" s="169"/>
      <c r="L13" s="170"/>
      <c r="M13" s="34"/>
      <c r="N13" s="81"/>
      <c r="O13" s="30"/>
      <c r="P13" s="28"/>
      <c r="Q13" s="15"/>
    </row>
    <row r="14" spans="1:17" ht="12.95" customHeight="1" x14ac:dyDescent="0.2">
      <c r="A14" s="192" t="s">
        <v>19</v>
      </c>
      <c r="B14" s="193"/>
      <c r="C14" s="194"/>
      <c r="D14" s="108"/>
      <c r="E14" s="31">
        <f>D14*(D12+E13)</f>
        <v>0</v>
      </c>
      <c r="F14" s="27"/>
      <c r="G14" s="28"/>
      <c r="H14" s="17"/>
      <c r="I14" s="176"/>
      <c r="J14" s="35" t="s">
        <v>18</v>
      </c>
      <c r="K14" s="36"/>
      <c r="L14" s="37"/>
      <c r="M14" s="34"/>
      <c r="N14" s="81"/>
      <c r="O14" s="229" t="s">
        <v>98</v>
      </c>
      <c r="P14" s="231" t="s">
        <v>97</v>
      </c>
      <c r="Q14" s="233" t="s">
        <v>96</v>
      </c>
    </row>
    <row r="15" spans="1:17" ht="12.95" customHeight="1" thickBot="1" x14ac:dyDescent="0.25">
      <c r="A15" s="198" t="s">
        <v>21</v>
      </c>
      <c r="B15" s="199"/>
      <c r="C15" s="200"/>
      <c r="D15" s="201">
        <f>SUM(E13:E14)</f>
        <v>0</v>
      </c>
      <c r="E15" s="202"/>
      <c r="F15" s="27"/>
      <c r="G15" s="28"/>
      <c r="H15" s="17"/>
      <c r="I15" s="177"/>
      <c r="J15" s="158" t="s">
        <v>20</v>
      </c>
      <c r="K15" s="159"/>
      <c r="L15" s="160"/>
      <c r="M15" s="38"/>
      <c r="N15" s="82"/>
      <c r="O15" s="230"/>
      <c r="P15" s="232"/>
      <c r="Q15" s="234"/>
    </row>
    <row r="16" spans="1:17" ht="12.95" customHeight="1" thickBot="1" x14ac:dyDescent="0.25">
      <c r="A16" s="198" t="s">
        <v>24</v>
      </c>
      <c r="B16" s="199"/>
      <c r="C16" s="200"/>
      <c r="D16" s="201">
        <f>D12+D15</f>
        <v>0</v>
      </c>
      <c r="E16" s="202"/>
      <c r="F16" s="156"/>
      <c r="G16" s="157"/>
      <c r="H16" s="17"/>
      <c r="I16" s="175" t="s">
        <v>22</v>
      </c>
      <c r="J16" s="195" t="s">
        <v>23</v>
      </c>
      <c r="K16" s="196"/>
      <c r="L16" s="197"/>
      <c r="M16" s="39"/>
      <c r="N16" s="32">
        <f>IF(O16=0,0,((P16*O16)*Q16)-(N8*0.06))</f>
        <v>0</v>
      </c>
      <c r="O16" s="83"/>
      <c r="P16" s="84"/>
      <c r="Q16" s="85"/>
    </row>
    <row r="17" spans="1:17" ht="12.95" customHeight="1" thickBot="1" x14ac:dyDescent="0.25">
      <c r="A17" s="211" t="s">
        <v>26</v>
      </c>
      <c r="B17" s="212"/>
      <c r="C17" s="213"/>
      <c r="D17" s="109">
        <f>N35</f>
        <v>0</v>
      </c>
      <c r="E17" s="40">
        <f>((D12+D15)/(1-N35))*D17</f>
        <v>0</v>
      </c>
      <c r="F17" s="156"/>
      <c r="G17" s="157"/>
      <c r="H17" s="17"/>
      <c r="I17" s="176"/>
      <c r="J17" s="168" t="s">
        <v>25</v>
      </c>
      <c r="K17" s="169"/>
      <c r="L17" s="170"/>
      <c r="M17" s="34"/>
      <c r="N17" s="81"/>
      <c r="O17" s="30"/>
      <c r="P17" s="28"/>
      <c r="Q17" s="15"/>
    </row>
    <row r="18" spans="1:17" ht="12.95" customHeight="1" thickTop="1" thickBot="1" x14ac:dyDescent="0.25">
      <c r="A18" s="203" t="s">
        <v>28</v>
      </c>
      <c r="B18" s="204"/>
      <c r="C18" s="205"/>
      <c r="D18" s="184">
        <f>D16+E17</f>
        <v>0</v>
      </c>
      <c r="E18" s="185"/>
      <c r="F18" s="27"/>
      <c r="G18" s="28"/>
      <c r="H18" s="17"/>
      <c r="I18" s="176"/>
      <c r="J18" s="168" t="s">
        <v>27</v>
      </c>
      <c r="K18" s="169"/>
      <c r="L18" s="170"/>
      <c r="M18" s="34"/>
      <c r="N18" s="81"/>
      <c r="O18" s="154"/>
      <c r="P18" s="155"/>
      <c r="Q18" s="15"/>
    </row>
    <row r="19" spans="1:17" ht="12.95" customHeight="1" thickTop="1" thickBot="1" x14ac:dyDescent="0.25">
      <c r="A19" s="206" t="s">
        <v>30</v>
      </c>
      <c r="B19" s="207"/>
      <c r="C19" s="208"/>
      <c r="D19" s="209">
        <f>IF(D18=0,0,D18/E8)</f>
        <v>0</v>
      </c>
      <c r="E19" s="210" t="e">
        <f>D18+#REF!</f>
        <v>#REF!</v>
      </c>
      <c r="F19" s="156"/>
      <c r="G19" s="157"/>
      <c r="H19" s="17"/>
      <c r="I19" s="176"/>
      <c r="J19" s="168" t="s">
        <v>29</v>
      </c>
      <c r="K19" s="169"/>
      <c r="L19" s="170"/>
      <c r="M19" s="34"/>
      <c r="N19" s="81"/>
      <c r="O19" s="27"/>
      <c r="P19" s="41"/>
    </row>
    <row r="20" spans="1:17" ht="12.95" customHeight="1" x14ac:dyDescent="0.2">
      <c r="A20" s="100" t="s">
        <v>32</v>
      </c>
      <c r="B20" s="17"/>
      <c r="C20" s="17"/>
      <c r="D20" s="43"/>
      <c r="E20" s="17"/>
      <c r="F20" s="157"/>
      <c r="G20" s="157"/>
      <c r="H20" s="17"/>
      <c r="I20" s="176"/>
      <c r="J20" s="168" t="s">
        <v>31</v>
      </c>
      <c r="K20" s="169"/>
      <c r="L20" s="170"/>
      <c r="M20" s="34"/>
      <c r="N20" s="81"/>
      <c r="O20" s="27"/>
      <c r="P20" s="41"/>
    </row>
    <row r="21" spans="1:17" ht="12.95" customHeight="1" x14ac:dyDescent="0.2">
      <c r="A21" s="100" t="s">
        <v>34</v>
      </c>
      <c r="B21" s="17"/>
      <c r="C21" s="17"/>
      <c r="D21" s="43"/>
      <c r="E21" s="17"/>
      <c r="F21" s="17"/>
      <c r="G21" s="17"/>
      <c r="H21" s="15"/>
      <c r="I21" s="176"/>
      <c r="J21" s="35" t="s">
        <v>33</v>
      </c>
      <c r="K21" s="36"/>
      <c r="L21" s="37"/>
      <c r="M21" s="34"/>
      <c r="N21" s="86"/>
      <c r="O21" s="156"/>
      <c r="P21" s="157"/>
    </row>
    <row r="22" spans="1:17" ht="12.95" customHeight="1" thickBot="1" x14ac:dyDescent="0.25">
      <c r="A22" s="100" t="s">
        <v>35</v>
      </c>
      <c r="B22" s="17"/>
      <c r="C22" s="17"/>
      <c r="D22" s="43"/>
      <c r="E22" s="17"/>
      <c r="F22" s="17"/>
      <c r="G22" s="17"/>
      <c r="H22" s="15"/>
      <c r="I22" s="177"/>
      <c r="J22" s="158" t="s">
        <v>116</v>
      </c>
      <c r="K22" s="159"/>
      <c r="L22" s="160"/>
      <c r="M22" s="38"/>
      <c r="N22" s="82"/>
      <c r="O22" s="156"/>
      <c r="P22" s="157"/>
    </row>
    <row r="23" spans="1:17" ht="12.95" customHeight="1" x14ac:dyDescent="0.2">
      <c r="A23" s="100" t="s">
        <v>38</v>
      </c>
      <c r="B23" s="17"/>
      <c r="C23" s="17"/>
      <c r="D23" s="43"/>
      <c r="E23" s="17"/>
      <c r="F23" s="17"/>
      <c r="G23" s="17"/>
      <c r="H23" s="15"/>
      <c r="I23" s="175" t="s">
        <v>36</v>
      </c>
      <c r="J23" s="195" t="s">
        <v>37</v>
      </c>
      <c r="K23" s="196"/>
      <c r="L23" s="197"/>
      <c r="M23" s="39"/>
      <c r="N23" s="80"/>
      <c r="O23" s="73"/>
      <c r="P23" s="28"/>
    </row>
    <row r="24" spans="1:17" ht="12.95" customHeight="1" x14ac:dyDescent="0.2">
      <c r="A24" s="42"/>
      <c r="B24" s="17"/>
      <c r="C24" s="17"/>
      <c r="D24" s="17"/>
      <c r="E24" s="17"/>
      <c r="F24" s="17"/>
      <c r="G24" s="17"/>
      <c r="H24" s="44"/>
      <c r="I24" s="176"/>
      <c r="J24" s="168" t="s">
        <v>39</v>
      </c>
      <c r="K24" s="169"/>
      <c r="L24" s="170"/>
      <c r="M24" s="34"/>
      <c r="N24" s="81"/>
      <c r="O24" s="156"/>
      <c r="P24" s="157"/>
    </row>
    <row r="25" spans="1:17" ht="12.95" customHeight="1" x14ac:dyDescent="0.2">
      <c r="A25" s="42"/>
      <c r="B25" s="17"/>
      <c r="C25" s="17"/>
      <c r="D25" s="17"/>
      <c r="E25" s="17"/>
      <c r="F25" s="17"/>
      <c r="G25" s="17"/>
      <c r="H25" s="17"/>
      <c r="I25" s="176"/>
      <c r="J25" s="168" t="s">
        <v>40</v>
      </c>
      <c r="K25" s="169"/>
      <c r="L25" s="170"/>
      <c r="M25" s="34"/>
      <c r="N25" s="81"/>
      <c r="O25" s="157"/>
      <c r="P25" s="157"/>
    </row>
    <row r="26" spans="1:17" ht="12.95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7"/>
      <c r="J26" s="158" t="s">
        <v>41</v>
      </c>
      <c r="K26" s="159"/>
      <c r="L26" s="160"/>
      <c r="M26" s="38"/>
      <c r="N26" s="82"/>
      <c r="O26" s="15"/>
      <c r="P26" s="15"/>
    </row>
    <row r="27" spans="1:17" ht="12.95" customHeight="1" thickBot="1" x14ac:dyDescent="0.25">
      <c r="A27" s="42"/>
      <c r="B27" s="44"/>
      <c r="C27" s="44"/>
      <c r="D27" s="44"/>
      <c r="E27" s="44"/>
      <c r="F27" s="44"/>
      <c r="G27" s="44"/>
      <c r="H27" s="44"/>
      <c r="I27" s="178" t="s">
        <v>119</v>
      </c>
      <c r="J27" s="179"/>
      <c r="K27" s="179"/>
      <c r="L27" s="180"/>
      <c r="M27" s="242">
        <f>SUM(N8:N26)</f>
        <v>0</v>
      </c>
      <c r="N27" s="243"/>
      <c r="O27" s="17"/>
      <c r="P27" s="17"/>
      <c r="Q27" s="15"/>
    </row>
    <row r="28" spans="1:17" ht="12.95" customHeight="1" x14ac:dyDescent="0.2">
      <c r="A28" s="42"/>
      <c r="B28" s="17"/>
      <c r="C28" s="17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3"/>
      <c r="P28" s="33"/>
      <c r="Q28" s="15"/>
    </row>
    <row r="29" spans="1:17" ht="17.100000000000001" customHeight="1" thickBot="1" x14ac:dyDescent="0.25">
      <c r="A29" s="45" t="s">
        <v>42</v>
      </c>
      <c r="B29" s="45"/>
      <c r="C29" s="45"/>
      <c r="D29" s="45"/>
      <c r="E29" s="45"/>
      <c r="F29" s="17"/>
      <c r="G29" s="17"/>
      <c r="H29" s="33"/>
      <c r="I29" s="33"/>
      <c r="J29" s="33"/>
      <c r="K29" s="33"/>
      <c r="L29" s="45" t="s">
        <v>43</v>
      </c>
      <c r="M29" s="33"/>
      <c r="N29" s="33"/>
      <c r="O29" s="15"/>
      <c r="P29" s="15"/>
      <c r="Q29" s="15"/>
    </row>
    <row r="30" spans="1:17" ht="12.95" customHeight="1" thickBot="1" x14ac:dyDescent="0.25">
      <c r="A30" s="171" t="s">
        <v>44</v>
      </c>
      <c r="B30" s="248"/>
      <c r="C30" s="161" t="s">
        <v>45</v>
      </c>
      <c r="D30" s="162"/>
      <c r="E30" s="163"/>
      <c r="F30" s="161" t="s">
        <v>46</v>
      </c>
      <c r="G30" s="162"/>
      <c r="H30" s="162"/>
      <c r="I30" s="162"/>
      <c r="J30" s="163"/>
      <c r="K30" s="46"/>
      <c r="L30" s="161" t="s">
        <v>47</v>
      </c>
      <c r="M30" s="163"/>
      <c r="N30" s="47" t="s">
        <v>48</v>
      </c>
      <c r="O30" s="15"/>
      <c r="P30" s="15"/>
      <c r="Q30" s="15"/>
    </row>
    <row r="31" spans="1:17" ht="12.95" customHeight="1" x14ac:dyDescent="0.2">
      <c r="A31" s="48" t="s">
        <v>99</v>
      </c>
      <c r="B31" s="93">
        <v>0.2</v>
      </c>
      <c r="C31" s="123" t="s">
        <v>49</v>
      </c>
      <c r="D31" s="124"/>
      <c r="E31" s="110">
        <v>8.3299999999999999E-2</v>
      </c>
      <c r="F31" s="141" t="s">
        <v>50</v>
      </c>
      <c r="G31" s="142"/>
      <c r="H31" s="142"/>
      <c r="I31" s="123"/>
      <c r="J31" s="90"/>
      <c r="K31" s="49"/>
      <c r="L31" s="166" t="s">
        <v>117</v>
      </c>
      <c r="M31" s="167"/>
      <c r="N31" s="87"/>
      <c r="O31" s="15"/>
      <c r="P31" s="15"/>
      <c r="Q31" s="15"/>
    </row>
    <row r="32" spans="1:17" ht="12.95" customHeight="1" x14ac:dyDescent="0.2">
      <c r="A32" s="50" t="s">
        <v>100</v>
      </c>
      <c r="B32" s="91">
        <v>1.4999999999999999E-2</v>
      </c>
      <c r="C32" s="51" t="s">
        <v>106</v>
      </c>
      <c r="D32" s="52"/>
      <c r="E32" s="91"/>
      <c r="F32" s="143" t="s">
        <v>95</v>
      </c>
      <c r="G32" s="144"/>
      <c r="H32" s="144"/>
      <c r="I32" s="145"/>
      <c r="J32" s="53">
        <f>B36*J31</f>
        <v>0</v>
      </c>
      <c r="K32" s="49"/>
      <c r="L32" s="164" t="s">
        <v>51</v>
      </c>
      <c r="M32" s="165"/>
      <c r="N32" s="88"/>
      <c r="O32" s="15"/>
      <c r="P32" s="15"/>
      <c r="Q32" s="15"/>
    </row>
    <row r="33" spans="1:17" ht="12.95" customHeight="1" thickBot="1" x14ac:dyDescent="0.25">
      <c r="A33" s="50" t="s">
        <v>101</v>
      </c>
      <c r="B33" s="91">
        <v>0.01</v>
      </c>
      <c r="C33" s="143" t="s">
        <v>107</v>
      </c>
      <c r="D33" s="145"/>
      <c r="E33" s="111">
        <v>0.1111</v>
      </c>
      <c r="F33" s="249" t="s">
        <v>53</v>
      </c>
      <c r="G33" s="250"/>
      <c r="H33" s="250"/>
      <c r="I33" s="251"/>
      <c r="J33" s="54">
        <f>(((0.08*0.5*0.9*(1+(5/56)+(5/56)+(1/3)*(5/56)))))</f>
        <v>4.3499999999999997E-2</v>
      </c>
      <c r="K33" s="17"/>
      <c r="L33" s="164" t="s">
        <v>52</v>
      </c>
      <c r="M33" s="165"/>
      <c r="N33" s="88"/>
      <c r="O33" s="15"/>
      <c r="P33" s="15"/>
      <c r="Q33" s="15"/>
    </row>
    <row r="34" spans="1:17" ht="12.95" customHeight="1" thickBot="1" x14ac:dyDescent="0.25">
      <c r="A34" s="50" t="s">
        <v>102</v>
      </c>
      <c r="B34" s="91">
        <v>2E-3</v>
      </c>
      <c r="C34" s="145" t="s">
        <v>108</v>
      </c>
      <c r="D34" s="252"/>
      <c r="E34" s="112"/>
      <c r="F34" s="244" t="s">
        <v>56</v>
      </c>
      <c r="G34" s="247"/>
      <c r="H34" s="247"/>
      <c r="I34" s="246"/>
      <c r="J34" s="55">
        <f>SUM(J31:J33)</f>
        <v>4.3499999999999997E-2</v>
      </c>
      <c r="K34" s="17"/>
      <c r="L34" s="181" t="s">
        <v>54</v>
      </c>
      <c r="M34" s="182"/>
      <c r="N34" s="89"/>
      <c r="O34" s="15"/>
      <c r="P34" s="15"/>
      <c r="Q34" s="15"/>
    </row>
    <row r="35" spans="1:17" ht="12.95" customHeight="1" thickBot="1" x14ac:dyDescent="0.25">
      <c r="A35" s="50" t="s">
        <v>103</v>
      </c>
      <c r="B35" s="91">
        <v>2.5000000000000001E-2</v>
      </c>
      <c r="C35" s="51" t="s">
        <v>55</v>
      </c>
      <c r="D35" s="52"/>
      <c r="E35" s="112"/>
      <c r="F35" s="171"/>
      <c r="G35" s="172"/>
      <c r="H35" s="172"/>
      <c r="I35" s="172"/>
      <c r="J35" s="172"/>
      <c r="K35" s="17"/>
      <c r="L35" s="244" t="s">
        <v>57</v>
      </c>
      <c r="M35" s="245"/>
      <c r="N35" s="56">
        <f>SUM(N31:N34)</f>
        <v>0</v>
      </c>
      <c r="O35" s="17"/>
      <c r="P35" s="17"/>
      <c r="Q35" s="15"/>
    </row>
    <row r="36" spans="1:17" ht="12.95" customHeight="1" thickBot="1" x14ac:dyDescent="0.25">
      <c r="A36" s="50" t="s">
        <v>104</v>
      </c>
      <c r="B36" s="91">
        <v>0.08</v>
      </c>
      <c r="C36" s="51" t="s">
        <v>109</v>
      </c>
      <c r="D36" s="52"/>
      <c r="E36" s="91"/>
      <c r="F36" s="173"/>
      <c r="G36" s="174"/>
      <c r="H36" s="174"/>
      <c r="I36" s="174"/>
      <c r="J36" s="174"/>
      <c r="K36" s="17"/>
      <c r="L36" s="17"/>
      <c r="M36" s="17"/>
      <c r="N36" s="17"/>
      <c r="O36" s="17"/>
      <c r="P36" s="17"/>
      <c r="Q36" s="15"/>
    </row>
    <row r="37" spans="1:17" ht="12.95" customHeight="1" thickBot="1" x14ac:dyDescent="0.25">
      <c r="A37" s="50" t="s">
        <v>59</v>
      </c>
      <c r="B37" s="91"/>
      <c r="C37" s="51" t="s">
        <v>110</v>
      </c>
      <c r="D37" s="52"/>
      <c r="E37" s="112"/>
      <c r="F37" s="161" t="s">
        <v>58</v>
      </c>
      <c r="G37" s="162"/>
      <c r="H37" s="162"/>
      <c r="I37" s="162"/>
      <c r="J37" s="163"/>
      <c r="K37" s="17"/>
      <c r="L37" s="17"/>
      <c r="M37" s="17"/>
      <c r="N37" s="17"/>
      <c r="O37" s="17"/>
      <c r="P37" s="17"/>
      <c r="Q37" s="15"/>
    </row>
    <row r="38" spans="1:17" ht="12.95" customHeight="1" thickBot="1" x14ac:dyDescent="0.25">
      <c r="A38" s="57" t="s">
        <v>105</v>
      </c>
      <c r="B38" s="92">
        <v>6.0000000000000001E-3</v>
      </c>
      <c r="C38" s="121" t="s">
        <v>61</v>
      </c>
      <c r="D38" s="122"/>
      <c r="E38" s="92"/>
      <c r="F38" s="141" t="s">
        <v>60</v>
      </c>
      <c r="G38" s="142"/>
      <c r="H38" s="142"/>
      <c r="I38" s="123"/>
      <c r="J38" s="58">
        <f>B39*E39</f>
        <v>6.5707200000000021E-2</v>
      </c>
      <c r="K38" s="17"/>
      <c r="L38" s="13" t="s">
        <v>112</v>
      </c>
      <c r="M38" s="17"/>
      <c r="N38" s="17"/>
      <c r="O38" s="17"/>
      <c r="P38" s="17"/>
      <c r="Q38" s="15"/>
    </row>
    <row r="39" spans="1:17" ht="12.95" customHeight="1" thickBot="1" x14ac:dyDescent="0.25">
      <c r="A39" s="59" t="s">
        <v>62</v>
      </c>
      <c r="B39" s="55">
        <f>SUM(B31:B38)</f>
        <v>0.33800000000000008</v>
      </c>
      <c r="C39" s="244" t="s">
        <v>63</v>
      </c>
      <c r="D39" s="246"/>
      <c r="E39" s="55">
        <f>SUM(E31:E38)</f>
        <v>0.19440000000000002</v>
      </c>
      <c r="F39" s="244" t="s">
        <v>64</v>
      </c>
      <c r="G39" s="247"/>
      <c r="H39" s="247"/>
      <c r="I39" s="246"/>
      <c r="J39" s="55">
        <f>SUM(J38:J38)</f>
        <v>6.5707200000000021E-2</v>
      </c>
      <c r="K39" s="60"/>
      <c r="L39" s="14" t="s">
        <v>114</v>
      </c>
      <c r="M39" s="17"/>
      <c r="N39" s="17"/>
      <c r="O39" s="17"/>
      <c r="P39" s="17"/>
      <c r="Q39" s="15"/>
    </row>
    <row r="40" spans="1:17" ht="12.95" customHeight="1" thickBot="1" x14ac:dyDescent="0.25">
      <c r="A40" s="61"/>
      <c r="B40" s="60"/>
      <c r="C40" s="61"/>
      <c r="D40" s="61"/>
      <c r="E40" s="61"/>
      <c r="F40" s="60"/>
      <c r="G40" s="61"/>
      <c r="H40" s="61"/>
      <c r="I40" s="61"/>
      <c r="J40" s="60"/>
      <c r="K40" s="60"/>
      <c r="L40" s="14" t="s">
        <v>113</v>
      </c>
      <c r="M40" s="17"/>
      <c r="N40" s="17"/>
      <c r="O40" s="33"/>
      <c r="P40" s="15"/>
      <c r="Q40" s="15"/>
    </row>
    <row r="41" spans="1:17" ht="12.95" customHeight="1" thickBot="1" x14ac:dyDescent="0.25">
      <c r="A41" s="62" t="s">
        <v>65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3"/>
      <c r="L41" s="33"/>
      <c r="M41" s="33"/>
      <c r="N41" s="33"/>
      <c r="O41" s="17"/>
      <c r="P41" s="17"/>
      <c r="Q41" s="15"/>
    </row>
    <row r="42" spans="1:17" ht="12.95" customHeight="1" thickBot="1" x14ac:dyDescent="0.25">
      <c r="A42" s="17"/>
      <c r="B42" s="17"/>
      <c r="C42" s="17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5"/>
    </row>
    <row r="43" spans="1:17" ht="39" customHeight="1" thickBot="1" x14ac:dyDescent="0.25">
      <c r="A43" s="45" t="s">
        <v>66</v>
      </c>
      <c r="B43" s="65"/>
      <c r="C43" s="65"/>
      <c r="D43" s="66"/>
      <c r="E43" s="65"/>
      <c r="F43" s="65"/>
      <c r="G43" s="65"/>
      <c r="H43" s="17"/>
      <c r="I43" s="148" t="s">
        <v>118</v>
      </c>
      <c r="J43" s="149"/>
      <c r="K43" s="149"/>
      <c r="L43" s="149"/>
      <c r="M43" s="149"/>
      <c r="N43" s="150"/>
      <c r="O43" s="17"/>
      <c r="P43" s="17"/>
      <c r="Q43" s="15"/>
    </row>
    <row r="44" spans="1:17" ht="39" customHeight="1" thickBot="1" x14ac:dyDescent="0.25">
      <c r="A44" s="137" t="s">
        <v>3</v>
      </c>
      <c r="B44" s="138"/>
      <c r="C44" s="76" t="s">
        <v>67</v>
      </c>
      <c r="D44" s="77" t="s">
        <v>68</v>
      </c>
      <c r="E44" s="76" t="s">
        <v>69</v>
      </c>
      <c r="F44" s="139" t="s">
        <v>70</v>
      </c>
      <c r="G44" s="140"/>
      <c r="H44" s="17"/>
      <c r="I44" s="151" t="s">
        <v>72</v>
      </c>
      <c r="J44" s="152"/>
      <c r="K44" s="152"/>
      <c r="L44" s="152"/>
      <c r="M44" s="153"/>
      <c r="N44" s="120"/>
      <c r="O44" s="17"/>
      <c r="P44" s="17"/>
      <c r="Q44" s="15"/>
    </row>
    <row r="45" spans="1:17" ht="17.100000000000001" customHeight="1" thickBot="1" x14ac:dyDescent="0.25">
      <c r="A45" s="146" t="str">
        <f>D6</f>
        <v>Posto de Vigilância Armada Noturno</v>
      </c>
      <c r="B45" s="147"/>
      <c r="C45" s="94"/>
      <c r="D45" s="94"/>
      <c r="E45" s="67">
        <f>D18</f>
        <v>0</v>
      </c>
      <c r="F45" s="253"/>
      <c r="G45" s="254"/>
      <c r="H45" s="17"/>
      <c r="I45" s="103" t="s">
        <v>71</v>
      </c>
      <c r="J45" s="104"/>
      <c r="K45" s="104"/>
      <c r="L45" s="104"/>
      <c r="M45" s="105"/>
      <c r="N45" s="95"/>
      <c r="O45" s="15"/>
      <c r="P45" s="15"/>
      <c r="Q45" s="15"/>
    </row>
    <row r="46" spans="1:17" ht="17.100000000000001" customHeight="1" thickBot="1" x14ac:dyDescent="0.25">
      <c r="A46" s="131" t="s">
        <v>73</v>
      </c>
      <c r="B46" s="132"/>
      <c r="C46" s="132"/>
      <c r="D46" s="132"/>
      <c r="E46" s="133"/>
      <c r="F46" s="127">
        <f>IF(D45=0,0,ROUND(((E45/D45)*F45),2))</f>
        <v>0</v>
      </c>
      <c r="G46" s="128"/>
      <c r="H46" s="17"/>
      <c r="I46" s="101" t="s">
        <v>74</v>
      </c>
      <c r="J46" s="102"/>
      <c r="K46" s="102"/>
      <c r="L46" s="102"/>
      <c r="M46" s="51"/>
      <c r="N46" s="96"/>
      <c r="O46" s="15"/>
      <c r="P46" s="15"/>
      <c r="Q46" s="15"/>
    </row>
    <row r="47" spans="1:17" ht="17.100000000000001" customHeight="1" thickTop="1" thickBot="1" x14ac:dyDescent="0.25">
      <c r="A47" s="134" t="s">
        <v>83</v>
      </c>
      <c r="B47" s="135"/>
      <c r="C47" s="135"/>
      <c r="D47" s="135"/>
      <c r="E47" s="136"/>
      <c r="F47" s="129">
        <f>F46*C45</f>
        <v>0</v>
      </c>
      <c r="G47" s="130"/>
      <c r="H47" s="17"/>
      <c r="I47" s="101" t="s">
        <v>76</v>
      </c>
      <c r="J47" s="102"/>
      <c r="K47" s="102"/>
      <c r="L47" s="102"/>
      <c r="M47" s="51"/>
      <c r="N47" s="97"/>
      <c r="O47" s="15"/>
      <c r="P47" s="15"/>
      <c r="Q47" s="15"/>
    </row>
    <row r="48" spans="1:17" ht="17.100000000000001" customHeight="1" thickTop="1" thickBot="1" x14ac:dyDescent="0.25">
      <c r="A48" s="237" t="s">
        <v>84</v>
      </c>
      <c r="B48" s="238"/>
      <c r="C48" s="238"/>
      <c r="D48" s="238"/>
      <c r="E48" s="239"/>
      <c r="F48" s="240">
        <f>F47*N48</f>
        <v>0</v>
      </c>
      <c r="G48" s="241"/>
      <c r="H48" s="68"/>
      <c r="I48" s="69" t="s">
        <v>78</v>
      </c>
      <c r="J48" s="70"/>
      <c r="K48" s="70"/>
      <c r="L48" s="70"/>
      <c r="M48" s="71"/>
      <c r="N48" s="98"/>
      <c r="O48" s="15"/>
      <c r="P48" s="15"/>
      <c r="Q48" s="15"/>
    </row>
    <row r="49" spans="1:17" ht="15" customHeight="1" x14ac:dyDescent="0.2">
      <c r="A49" s="17"/>
      <c r="B49" s="17"/>
      <c r="C49" s="43"/>
      <c r="D49" s="17"/>
      <c r="E49" s="17"/>
      <c r="F49" s="15"/>
      <c r="G49" s="15"/>
      <c r="H49" s="17"/>
      <c r="O49" s="15"/>
      <c r="P49" s="15"/>
      <c r="Q49" s="15"/>
    </row>
    <row r="50" spans="1:17" ht="15" customHeight="1" x14ac:dyDescent="0.2">
      <c r="A50" s="72" t="s">
        <v>121</v>
      </c>
      <c r="B50" s="72"/>
      <c r="C50" s="72"/>
      <c r="D50" s="113"/>
      <c r="E50" s="1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5" customHeight="1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</sheetData>
  <sheetProtection algorithmName="SHA-512" hashValue="PX1V0+ZJGT7qyOU8c5aWo3si1VClUCNpFHPM7xdfJwL3EGpYAn8EYU4lsXmnU/N+20ISwSDYoRFzWkCh0y61Yg==" saltValue="LewVo6FYYsTHvqaStovWdA==" spinCount="100000" sheet="1" objects="1" scenarios="1" selectLockedCells="1"/>
  <mergeCells count="97">
    <mergeCell ref="C39:D39"/>
    <mergeCell ref="F39:I39"/>
    <mergeCell ref="A45:B45"/>
    <mergeCell ref="A48:E48"/>
    <mergeCell ref="F48:G48"/>
    <mergeCell ref="A47:E47"/>
    <mergeCell ref="F47:G47"/>
    <mergeCell ref="I43:N43"/>
    <mergeCell ref="I44:M44"/>
    <mergeCell ref="D19:E19"/>
    <mergeCell ref="F19:G19"/>
    <mergeCell ref="L35:M35"/>
    <mergeCell ref="F37:J37"/>
    <mergeCell ref="A30:B30"/>
    <mergeCell ref="C30:E30"/>
    <mergeCell ref="F30:J30"/>
    <mergeCell ref="F35:J36"/>
    <mergeCell ref="C31:D31"/>
    <mergeCell ref="F31:I31"/>
    <mergeCell ref="F32:I32"/>
    <mergeCell ref="F34:I34"/>
    <mergeCell ref="L32:M32"/>
    <mergeCell ref="L30:M30"/>
    <mergeCell ref="O14:O15"/>
    <mergeCell ref="P14:P15"/>
    <mergeCell ref="Q14:Q15"/>
    <mergeCell ref="I16:I22"/>
    <mergeCell ref="F17:G17"/>
    <mergeCell ref="F20:G20"/>
    <mergeCell ref="J20:L20"/>
    <mergeCell ref="J22:L22"/>
    <mergeCell ref="I8:I15"/>
    <mergeCell ref="F13:G13"/>
    <mergeCell ref="J13:L13"/>
    <mergeCell ref="A16:C16"/>
    <mergeCell ref="D16:E16"/>
    <mergeCell ref="F16:G16"/>
    <mergeCell ref="J16:L16"/>
    <mergeCell ref="A17:C17"/>
    <mergeCell ref="J17:L17"/>
    <mergeCell ref="A2:N2"/>
    <mergeCell ref="A4:G4"/>
    <mergeCell ref="A5:E5"/>
    <mergeCell ref="I5:N5"/>
    <mergeCell ref="A6:C7"/>
    <mergeCell ref="D6:E6"/>
    <mergeCell ref="F6:G6"/>
    <mergeCell ref="M6:N6"/>
    <mergeCell ref="O6:P6"/>
    <mergeCell ref="A8:C8"/>
    <mergeCell ref="J8:L8"/>
    <mergeCell ref="A9:C9"/>
    <mergeCell ref="J9:L9"/>
    <mergeCell ref="A13:C13"/>
    <mergeCell ref="I6:L7"/>
    <mergeCell ref="A14:C14"/>
    <mergeCell ref="A15:C15"/>
    <mergeCell ref="J15:L15"/>
    <mergeCell ref="A10:C10"/>
    <mergeCell ref="J10:L10"/>
    <mergeCell ref="A11:C11"/>
    <mergeCell ref="J11:L11"/>
    <mergeCell ref="A12:C12"/>
    <mergeCell ref="J12:L12"/>
    <mergeCell ref="D12:E12"/>
    <mergeCell ref="A18:C18"/>
    <mergeCell ref="J18:L18"/>
    <mergeCell ref="M27:N27"/>
    <mergeCell ref="O18:P18"/>
    <mergeCell ref="O21:P21"/>
    <mergeCell ref="O24:P24"/>
    <mergeCell ref="I27:L27"/>
    <mergeCell ref="O22:P22"/>
    <mergeCell ref="J23:L23"/>
    <mergeCell ref="J24:L24"/>
    <mergeCell ref="J25:L25"/>
    <mergeCell ref="O25:P25"/>
    <mergeCell ref="I23:I26"/>
    <mergeCell ref="J26:L26"/>
    <mergeCell ref="J19:L19"/>
    <mergeCell ref="A19:C19"/>
    <mergeCell ref="J1:N1"/>
    <mergeCell ref="F45:G45"/>
    <mergeCell ref="A46:E46"/>
    <mergeCell ref="F46:G46"/>
    <mergeCell ref="C38:D38"/>
    <mergeCell ref="F38:I38"/>
    <mergeCell ref="A44:B44"/>
    <mergeCell ref="F44:G44"/>
    <mergeCell ref="C33:D33"/>
    <mergeCell ref="F33:I33"/>
    <mergeCell ref="D15:E15"/>
    <mergeCell ref="D18:E18"/>
    <mergeCell ref="L33:M33"/>
    <mergeCell ref="C34:D34"/>
    <mergeCell ref="L34:M34"/>
    <mergeCell ref="L31:M31"/>
  </mergeCells>
  <pageMargins left="0.51181102362204722" right="0.51181102362204722" top="0.78740157480314965" bottom="0.59055118110236227" header="0.31496062992125984" footer="0.31496062992125984"/>
  <pageSetup paperSize="9" scale="70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1"/>
  <sheetViews>
    <sheetView showGridLines="0" tabSelected="1" workbookViewId="0">
      <selection activeCell="B10" sqref="B10"/>
    </sheetView>
  </sheetViews>
  <sheetFormatPr defaultRowHeight="12.75" x14ac:dyDescent="0.2"/>
  <cols>
    <col min="1" max="1" width="5.42578125" customWidth="1"/>
    <col min="2" max="2" width="9.28515625" customWidth="1"/>
    <col min="3" max="3" width="33.7109375" customWidth="1"/>
    <col min="4" max="4" width="8.85546875" customWidth="1"/>
    <col min="5" max="7" width="14.42578125" customWidth="1"/>
  </cols>
  <sheetData>
    <row r="1" spans="2:9" ht="35.25" customHeight="1" x14ac:dyDescent="0.2">
      <c r="B1" s="255" t="str">
        <f>'POSTO 1'!J1</f>
        <v>EDITAL DO PREGÃO ELETRÔNICO Nº 12-2019-02-01</v>
      </c>
      <c r="C1" s="255"/>
      <c r="D1" s="255"/>
      <c r="E1" s="255"/>
    </row>
    <row r="2" spans="2:9" ht="29.25" customHeight="1" x14ac:dyDescent="0.2"/>
    <row r="3" spans="2:9" ht="16.5" thickBot="1" x14ac:dyDescent="0.25">
      <c r="B3" s="1" t="s">
        <v>85</v>
      </c>
      <c r="C3" s="1"/>
      <c r="D3" s="6"/>
      <c r="E3" s="5"/>
      <c r="F3" s="5"/>
      <c r="G3" s="5"/>
      <c r="H3" s="5"/>
      <c r="I3" s="5"/>
    </row>
    <row r="4" spans="2:9" ht="13.5" thickBot="1" x14ac:dyDescent="0.25">
      <c r="B4" s="3"/>
      <c r="C4" s="3"/>
      <c r="D4" s="4"/>
      <c r="E4" s="3"/>
      <c r="F4" s="3"/>
      <c r="G4" s="3"/>
      <c r="H4" s="3"/>
      <c r="I4" s="3"/>
    </row>
    <row r="5" spans="2:9" ht="36.75" customHeight="1" thickBot="1" x14ac:dyDescent="0.25">
      <c r="B5" s="11" t="s">
        <v>86</v>
      </c>
      <c r="C5" s="11" t="s">
        <v>87</v>
      </c>
      <c r="D5" s="2" t="s">
        <v>88</v>
      </c>
      <c r="E5" s="12" t="s">
        <v>92</v>
      </c>
      <c r="F5" s="12" t="s">
        <v>93</v>
      </c>
      <c r="G5" s="12" t="s">
        <v>115</v>
      </c>
      <c r="H5" s="258" t="s">
        <v>94</v>
      </c>
      <c r="I5" s="259"/>
    </row>
    <row r="6" spans="2:9" ht="15" customHeight="1" x14ac:dyDescent="0.2">
      <c r="B6" s="7" t="s">
        <v>89</v>
      </c>
      <c r="C6" s="7" t="str">
        <f>'POSTO 1'!D6</f>
        <v>Posto de Vigilância Armada Diurno</v>
      </c>
      <c r="D6" s="74">
        <f>'POSTO 1'!D45</f>
        <v>0</v>
      </c>
      <c r="E6" s="74">
        <f>'POSTO 1'!C45</f>
        <v>0</v>
      </c>
      <c r="F6" s="9">
        <f>'POSTO 1'!E45</f>
        <v>0</v>
      </c>
      <c r="G6" s="9">
        <f>'POSTO 1'!F47</f>
        <v>0</v>
      </c>
      <c r="H6" s="260">
        <f>'POSTO 1'!F48</f>
        <v>0</v>
      </c>
      <c r="I6" s="261"/>
    </row>
    <row r="7" spans="2:9" ht="15" customHeight="1" x14ac:dyDescent="0.2">
      <c r="B7" s="8" t="s">
        <v>90</v>
      </c>
      <c r="C7" s="8" t="str">
        <f>'POSTO 2'!D6</f>
        <v>Posto de Vigilância Desarmada</v>
      </c>
      <c r="D7" s="74">
        <f>'POSTO 2'!D45</f>
        <v>0</v>
      </c>
      <c r="E7" s="75">
        <f>'POSTO 2'!C45</f>
        <v>0</v>
      </c>
      <c r="F7" s="10">
        <f>'POSTO 2'!E45</f>
        <v>0</v>
      </c>
      <c r="G7" s="10">
        <f>'POSTO 2'!F47</f>
        <v>0</v>
      </c>
      <c r="H7" s="262">
        <f>'POSTO 2'!F48</f>
        <v>0</v>
      </c>
      <c r="I7" s="263"/>
    </row>
    <row r="8" spans="2:9" ht="15" customHeight="1" thickBot="1" x14ac:dyDescent="0.25">
      <c r="B8" s="8" t="s">
        <v>91</v>
      </c>
      <c r="C8" s="8" t="str">
        <f>'POSTO 3'!D6</f>
        <v>Posto de Vigilância Armada Noturno</v>
      </c>
      <c r="D8" s="74">
        <f>'POSTO 3'!D45</f>
        <v>0</v>
      </c>
      <c r="E8" s="75">
        <f>'POSTO 3'!C45</f>
        <v>0</v>
      </c>
      <c r="F8" s="10">
        <f>'POSTO 3'!E45</f>
        <v>0</v>
      </c>
      <c r="G8" s="10">
        <f>'POSTO 3'!F47</f>
        <v>0</v>
      </c>
      <c r="H8" s="262">
        <f>'POSTO 3'!F48</f>
        <v>0</v>
      </c>
      <c r="I8" s="263"/>
    </row>
    <row r="9" spans="2:9" ht="20.100000000000001" customHeight="1" thickTop="1" thickBot="1" x14ac:dyDescent="0.25">
      <c r="B9" s="264" t="s">
        <v>126</v>
      </c>
      <c r="C9" s="265"/>
      <c r="D9" s="265"/>
      <c r="E9" s="265"/>
      <c r="F9" s="265"/>
      <c r="G9" s="266"/>
      <c r="H9" s="256">
        <f>ROUND(SUM(H6:I8),2)</f>
        <v>0</v>
      </c>
      <c r="I9" s="257"/>
    </row>
    <row r="10" spans="2:9" x14ac:dyDescent="0.2">
      <c r="B10" s="3"/>
      <c r="C10" s="3"/>
      <c r="D10" s="4"/>
      <c r="E10" s="3"/>
      <c r="F10" s="3"/>
      <c r="G10" s="3"/>
      <c r="H10" s="3"/>
      <c r="I10" s="3"/>
    </row>
    <row r="11" spans="2:9" x14ac:dyDescent="0.2">
      <c r="B11" s="3"/>
      <c r="C11" s="3"/>
      <c r="D11" s="4"/>
      <c r="E11" s="3"/>
      <c r="F11" s="3"/>
      <c r="G11" s="3"/>
      <c r="H11" s="3"/>
      <c r="I11" s="3"/>
    </row>
  </sheetData>
  <sheetProtection algorithmName="SHA-512" hashValue="qhuaE+Bismcg4RT+44GMd7knVlCKkbnLkqTaiEHnJV/d+BHyf5LUL2QZ+gMLGHbVsSL9rTMLzLcF5yi2Q/fpvQ==" saltValue="K/UeEQi1lXqxR6wU40pN/Q==" spinCount="100000" sheet="1" objects="1" scenarios="1" selectLockedCells="1"/>
  <mergeCells count="7">
    <mergeCell ref="B1:E1"/>
    <mergeCell ref="H9:I9"/>
    <mergeCell ref="H5:I5"/>
    <mergeCell ref="H6:I6"/>
    <mergeCell ref="H7:I7"/>
    <mergeCell ref="H8:I8"/>
    <mergeCell ref="B9:G9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&amp;L&amp;"Calibri"&amp;10&amp;K000000 #pública&amp;1#_x000D_</oddHeader>
  </headerFooter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POSTO 1</vt:lpstr>
      <vt:lpstr>POSTO 2</vt:lpstr>
      <vt:lpstr>POSTO 3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2017-05-19T20:26:53Z</cp:lastPrinted>
  <dcterms:created xsi:type="dcterms:W3CDTF">2007-01-19T11:01:04Z</dcterms:created>
  <dcterms:modified xsi:type="dcterms:W3CDTF">2024-08-28T18:18:52Z</dcterms:modified>
  <cp:category/>
  <cp:contentStatus/>
</cp:coreProperties>
</file>