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ferreira\Documents\Docs\BBTS\DISEI\Contratações\Nuvem microsoft\"/>
    </mc:Choice>
  </mc:AlternateContent>
  <xr:revisionPtr revIDLastSave="0" documentId="8_{DB71507B-12BD-40CE-9039-0D8DF81DEAD2}" xr6:coauthVersionLast="47" xr6:coauthVersionMax="47" xr10:uidLastSave="{00000000-0000-0000-0000-000000000000}"/>
  <bookViews>
    <workbookView xWindow="-120" yWindow="-120" windowWidth="24240" windowHeight="13140" xr2:uid="{CADC5585-F064-4536-BEA5-44B930895692}"/>
  </bookViews>
  <sheets>
    <sheet name="Modelo de proposta" sheetId="1" r:id="rId1"/>
  </sheets>
  <definedNames>
    <definedName name="_xlnm._FilterDatabase" localSheetId="0" hidden="1">'Modelo de proposta'!$B$5:$G$42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J31" i="1"/>
  <c r="K42" i="1"/>
  <c r="L42" i="1" l="1"/>
  <c r="F42" i="1"/>
  <c r="J42" i="1" s="1"/>
  <c r="K41" i="1"/>
  <c r="I41" i="1"/>
  <c r="F41" i="1"/>
  <c r="J41" i="1" s="1"/>
  <c r="I40" i="1"/>
  <c r="F40" i="1"/>
  <c r="J40" i="1" s="1"/>
  <c r="L39" i="1"/>
  <c r="I39" i="1"/>
  <c r="K39" i="1"/>
  <c r="F39" i="1"/>
  <c r="J39" i="1" s="1"/>
  <c r="L38" i="1"/>
  <c r="F38" i="1"/>
  <c r="J38" i="1" s="1"/>
  <c r="L36" i="1"/>
  <c r="K36" i="1"/>
  <c r="I36" i="1"/>
  <c r="F36" i="1"/>
  <c r="J36" i="1" s="1"/>
  <c r="L35" i="1"/>
  <c r="K35" i="1"/>
  <c r="I35" i="1"/>
  <c r="F35" i="1"/>
  <c r="J35" i="1" s="1"/>
  <c r="L34" i="1"/>
  <c r="F34" i="1"/>
  <c r="L33" i="1"/>
  <c r="K33" i="1"/>
  <c r="F33" i="1"/>
  <c r="J33" i="1" s="1"/>
  <c r="K32" i="1"/>
  <c r="I32" i="1"/>
  <c r="F32" i="1"/>
  <c r="J32" i="1" s="1"/>
  <c r="I31" i="1"/>
  <c r="F31" i="1"/>
  <c r="L30" i="1"/>
  <c r="I30" i="1"/>
  <c r="K30" i="1"/>
  <c r="F30" i="1"/>
  <c r="J30" i="1" s="1"/>
  <c r="L29" i="1"/>
  <c r="F29" i="1"/>
  <c r="J29" i="1" s="1"/>
  <c r="L28" i="1"/>
  <c r="K28" i="1"/>
  <c r="I28" i="1"/>
  <c r="F28" i="1"/>
  <c r="J28" i="1" s="1"/>
  <c r="L27" i="1"/>
  <c r="K27" i="1"/>
  <c r="I27" i="1"/>
  <c r="F27" i="1"/>
  <c r="J27" i="1" s="1"/>
  <c r="L26" i="1"/>
  <c r="F26" i="1"/>
  <c r="L25" i="1"/>
  <c r="K25" i="1"/>
  <c r="F25" i="1"/>
  <c r="J25" i="1" s="1"/>
  <c r="K24" i="1"/>
  <c r="I24" i="1"/>
  <c r="F24" i="1"/>
  <c r="J24" i="1" s="1"/>
  <c r="I23" i="1"/>
  <c r="F23" i="1"/>
  <c r="J23" i="1" s="1"/>
  <c r="L22" i="1"/>
  <c r="I22" i="1"/>
  <c r="K22" i="1"/>
  <c r="F22" i="1"/>
  <c r="J22" i="1" s="1"/>
  <c r="L21" i="1"/>
  <c r="F21" i="1"/>
  <c r="J21" i="1" s="1"/>
  <c r="L20" i="1"/>
  <c r="F20" i="1"/>
  <c r="J20" i="1" s="1"/>
  <c r="L19" i="1"/>
  <c r="F19" i="1"/>
  <c r="J19" i="1" s="1"/>
  <c r="L18" i="1"/>
  <c r="K18" i="1"/>
  <c r="I18" i="1"/>
  <c r="F18" i="1"/>
  <c r="J18" i="1" s="1"/>
  <c r="L17" i="1"/>
  <c r="K17" i="1"/>
  <c r="I17" i="1"/>
  <c r="F17" i="1"/>
  <c r="J17" i="1" s="1"/>
  <c r="K15" i="1"/>
  <c r="L15" i="1"/>
  <c r="F15" i="1"/>
  <c r="L14" i="1"/>
  <c r="K14" i="1"/>
  <c r="F14" i="1"/>
  <c r="J14" i="1" s="1"/>
  <c r="K12" i="1"/>
  <c r="I12" i="1"/>
  <c r="L12" i="1"/>
  <c r="J12" i="1"/>
  <c r="I10" i="1"/>
  <c r="F10" i="1"/>
  <c r="J10" i="1" s="1"/>
  <c r="L8" i="1"/>
  <c r="I8" i="1"/>
  <c r="K8" i="1"/>
  <c r="J8" i="1"/>
  <c r="M27" i="1" l="1"/>
  <c r="M30" i="1"/>
  <c r="M28" i="1"/>
  <c r="M35" i="1"/>
  <c r="M33" i="1"/>
  <c r="M36" i="1"/>
  <c r="M39" i="1"/>
  <c r="M18" i="1"/>
  <c r="M17" i="1"/>
  <c r="M12" i="1"/>
  <c r="M8" i="1"/>
  <c r="M22" i="1"/>
  <c r="M42" i="1"/>
  <c r="M14" i="1"/>
  <c r="M25" i="1"/>
  <c r="K10" i="1"/>
  <c r="I19" i="1"/>
  <c r="I20" i="1"/>
  <c r="I21" i="1"/>
  <c r="K23" i="1"/>
  <c r="L24" i="1"/>
  <c r="M24" i="1" s="1"/>
  <c r="I29" i="1"/>
  <c r="K31" i="1"/>
  <c r="L32" i="1"/>
  <c r="M32" i="1" s="1"/>
  <c r="I38" i="1"/>
  <c r="K40" i="1"/>
  <c r="L41" i="1"/>
  <c r="M41" i="1" s="1"/>
  <c r="L23" i="1"/>
  <c r="L31" i="1"/>
  <c r="L40" i="1"/>
  <c r="K19" i="1"/>
  <c r="M19" i="1" s="1"/>
  <c r="K20" i="1"/>
  <c r="M20" i="1" s="1"/>
  <c r="K21" i="1"/>
  <c r="M21" i="1" s="1"/>
  <c r="K29" i="1"/>
  <c r="M29" i="1" s="1"/>
  <c r="K38" i="1"/>
  <c r="M38" i="1" s="1"/>
  <c r="I15" i="1"/>
  <c r="I26" i="1"/>
  <c r="I34" i="1"/>
  <c r="I14" i="1"/>
  <c r="J15" i="1"/>
  <c r="M15" i="1" s="1"/>
  <c r="I25" i="1"/>
  <c r="J26" i="1"/>
  <c r="I33" i="1"/>
  <c r="J34" i="1"/>
  <c r="I42" i="1"/>
  <c r="K26" i="1"/>
  <c r="K34" i="1"/>
  <c r="M43" i="1" l="1"/>
  <c r="M40" i="1"/>
  <c r="M23" i="1"/>
  <c r="M31" i="1"/>
  <c r="L43" i="1"/>
  <c r="K43" i="1"/>
  <c r="J43" i="1"/>
  <c r="M34" i="1"/>
  <c r="M26" i="1"/>
</calcChain>
</file>

<file path=xl/sharedStrings.xml><?xml version="1.0" encoding="utf-8"?>
<sst xmlns="http://schemas.openxmlformats.org/spreadsheetml/2006/main" count="91" uniqueCount="89">
  <si>
    <r>
      <rPr>
        <b/>
        <sz val="11"/>
        <color theme="1"/>
        <rFont val="Arial"/>
        <family val="2"/>
      </rPr>
      <t>ANEXO I – MODELO DE PROPOSTA</t>
    </r>
    <r>
      <rPr>
        <sz val="11"/>
        <color theme="1"/>
        <rFont val="Arial"/>
        <family val="2"/>
      </rPr>
      <t xml:space="preserve">
</t>
    </r>
    <r>
      <rPr>
        <i/>
        <sz val="9"/>
        <color rgb="FFFF0000"/>
        <rFont val="Arial"/>
        <family val="2"/>
      </rPr>
      <t>(Este modelo deve ser incluído em folha timbrada do proponente)</t>
    </r>
  </si>
  <si>
    <t>À BBTS,
A XXXXX (nome do proponente) apresenta a proposta de preços para objeto: Contratação de solução Microsoft Azure e Licenciamento de aplicativos Microsoft, com direito à manutenção e atualização de versões na modalidade Enterprise Agreement Subscription (EAS), pelo período de 36 (trinta e seis) meses.</t>
  </si>
  <si>
    <t>Item</t>
  </si>
  <si>
    <t>SKU</t>
  </si>
  <si>
    <t>Nome do Produto Atualizado</t>
  </si>
  <si>
    <t>Quantidade Mínima Anual</t>
  </si>
  <si>
    <t>Quantidade Máxima (Período 1.1)</t>
  </si>
  <si>
    <t>Quantidade Máxima Anual (demais períodos)</t>
  </si>
  <si>
    <t>Valor Mensal*</t>
  </si>
  <si>
    <t>Valor Período 1.1</t>
  </si>
  <si>
    <t>Valor Período 1.2</t>
  </si>
  <si>
    <t>Valor demais períodos</t>
  </si>
  <si>
    <t>Valor Global da Proposta</t>
  </si>
  <si>
    <t>Enterprise Agreement Subscription - EAS</t>
  </si>
  <si>
    <t>Grupo 1: Administrativo</t>
  </si>
  <si>
    <t>AAD-33168</t>
  </si>
  <si>
    <t>M365 E5 Unified Sub Per User</t>
  </si>
  <si>
    <t>Grupo 2: Técnicos de Campo</t>
  </si>
  <si>
    <t>JFX-00003</t>
  </si>
  <si>
    <t>M365 F3 FUSL Sub Per User</t>
  </si>
  <si>
    <t>Grupo 3: Call Center</t>
  </si>
  <si>
    <t>Grupo 4: Segurança</t>
  </si>
  <si>
    <t>8RU-00005</t>
  </si>
  <si>
    <t>M365 F5 Security + Compliance Sub Add-on</t>
  </si>
  <si>
    <t>8RQ-00005</t>
  </si>
  <si>
    <t>M365 F5 Security Sub Add-on</t>
  </si>
  <si>
    <t>Grupo 5: Produtos complementares</t>
  </si>
  <si>
    <t>TQA-00001</t>
  </si>
  <si>
    <t>Exchange Online P2 Sub Per User</t>
  </si>
  <si>
    <t>7SY-00002</t>
  </si>
  <si>
    <t>Project P5 Sub Per User</t>
  </si>
  <si>
    <t>7LS-00002</t>
  </si>
  <si>
    <t>Project P3 Sub Per User</t>
  </si>
  <si>
    <t>3Q2-00002</t>
  </si>
  <si>
    <t>Project Online Essentials Sub Per User</t>
  </si>
  <si>
    <t>N9U-00002</t>
  </si>
  <si>
    <t>Visio P2 Sub Per User</t>
  </si>
  <si>
    <t>DDW-00003</t>
  </si>
  <si>
    <t>D365 Customer Service Sub Per User</t>
  </si>
  <si>
    <t>DGP-00003</t>
  </si>
  <si>
    <t>D365 Sales Sub Per User</t>
  </si>
  <si>
    <t>GSL-00002</t>
  </si>
  <si>
    <t>Power BI Premium P1 Sub</t>
  </si>
  <si>
    <t>77D-00110</t>
  </si>
  <si>
    <t>Visual Studio Pro MSDN ALng LSA</t>
  </si>
  <si>
    <t>NK4-00002</t>
  </si>
  <si>
    <t>Power BI Pro Sub Per User</t>
  </si>
  <si>
    <t>LK6-00004</t>
  </si>
  <si>
    <t>Teams Phone Standard Sub Per User</t>
  </si>
  <si>
    <t>V9B-00001</t>
  </si>
  <si>
    <t>Teams Rooms Pro Sub Per Device</t>
  </si>
  <si>
    <t>SPU-00002</t>
  </si>
  <si>
    <t>Power Automate Sub Per User</t>
  </si>
  <si>
    <t>SFJ-00001</t>
  </si>
  <si>
    <t>Power Automate Flow Sub Min 5 Licenses</t>
  </si>
  <si>
    <t>SEQ-00001</t>
  </si>
  <si>
    <t>PowerAppsperAppPlan ShrdSvr ALNG SubsVL MVL</t>
  </si>
  <si>
    <t>SEJ-00002</t>
  </si>
  <si>
    <t>Power Apps Plan Sub Per User</t>
  </si>
  <si>
    <t>SEW-00001</t>
  </si>
  <si>
    <t>Power Platform Requests Sub Add-on 50K Daily</t>
  </si>
  <si>
    <t>PEY-00002</t>
  </si>
  <si>
    <t>GitHub Enterprise Sub Per User</t>
  </si>
  <si>
    <t>RYT-00001</t>
  </si>
  <si>
    <t>Power Virtual Agent Sub 2K Sessions</t>
  </si>
  <si>
    <t>RYZ-00001</t>
  </si>
  <si>
    <t>Chat Session Virtual Agent Sub Add-on 1K Sessions</t>
  </si>
  <si>
    <t>Grupo 6: Server and Cloud Enrollment - SCE</t>
  </si>
  <si>
    <t>7NQ-00476</t>
  </si>
  <si>
    <t>SQL Server Standard Core ALng Sub 2L</t>
  </si>
  <si>
    <t>7JQ-00663</t>
  </si>
  <si>
    <t>SQL Server Enterprise Core ALng Sub 2L</t>
  </si>
  <si>
    <t>9GA-00312</t>
  </si>
  <si>
    <t>CIS Suite Standard Core ALng Sub 2L</t>
  </si>
  <si>
    <t>9GS-00134</t>
  </si>
  <si>
    <t>CIS Suite Datacenter Core ALng Sub 2L</t>
  </si>
  <si>
    <t>6QK-00001*</t>
  </si>
  <si>
    <t>Azure prepayment</t>
  </si>
  <si>
    <t>Total</t>
  </si>
  <si>
    <t>*O SKU 6QK-00001, por corresponder à quantidade créditos por período, tem o valor por crédito e não valor mensal.</t>
  </si>
  <si>
    <t>Incluídos no preço estão todos os impostos, taxas e encargos sociais, obrigações trabalhistas, previdenciárias, fiscais e comerciais, assim como despesas com seguros, garantias, licenças, taxas, alvarás, transportes, alojamento e alimentação do pessoal e, ainda, todas as ferramentas e materiais necessários à execução do objeto deste contrato.
Esta proposta considera todas as especificações e condições do Edital e do Projeto Básico.</t>
  </si>
  <si>
    <t>Notas explicativas:</t>
  </si>
  <si>
    <t>•	Os valores da proposta devem ser apresentados em moeda nacional (Real).</t>
  </si>
  <si>
    <t>•	A coluna "Valor mensal" deve ser preenchida de acordo com os itens 2.2.1 e 2.4.2 do Projeto Básico.</t>
  </si>
  <si>
    <t>•	Para fins de disputa, o proponente deverá lançar no Licitações-e o valor total da proposta (célula "M43").</t>
  </si>
  <si>
    <t>• Nas colunas F e G foram indicados os quantitativos máximos para cada linha, conforme seus respectivos períodos, considerando o disposto no item 5.3 do Projeto Básico e seus subitens.</t>
  </si>
  <si>
    <t xml:space="preserve">CNPJ: </t>
  </si>
  <si>
    <t>Razão Social:</t>
  </si>
  <si>
    <t>Contato: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</si>
</sst>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44" fontId="6" fillId="5" borderId="6" xfId="1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44" fontId="6" fillId="6" borderId="6" xfId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44" fontId="6" fillId="5" borderId="8" xfId="1" applyFont="1" applyFill="1" applyBorder="1" applyAlignment="1">
      <alignment horizontal="center" vertical="center" wrapText="1"/>
    </xf>
    <xf numFmtId="44" fontId="0" fillId="0" borderId="12" xfId="1" applyFont="1" applyBorder="1"/>
    <xf numFmtId="44" fontId="0" fillId="0" borderId="10" xfId="1" applyFont="1" applyBorder="1"/>
    <xf numFmtId="44" fontId="6" fillId="7" borderId="6" xfId="1" applyFont="1" applyFill="1" applyBorder="1" applyAlignment="1" applyProtection="1">
      <alignment horizontal="center" vertical="center" wrapText="1"/>
      <protection locked="0"/>
    </xf>
    <xf numFmtId="44" fontId="6" fillId="7" borderId="8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/>
    <xf numFmtId="44" fontId="16" fillId="0" borderId="0" xfId="1" applyFont="1"/>
    <xf numFmtId="44" fontId="0" fillId="0" borderId="13" xfId="1" applyFont="1" applyBorder="1"/>
    <xf numFmtId="44" fontId="17" fillId="0" borderId="1" xfId="1" applyFont="1" applyBorder="1"/>
    <xf numFmtId="44" fontId="0" fillId="0" borderId="0" xfId="1" applyFont="1" applyProtection="1">
      <protection locked="0"/>
    </xf>
    <xf numFmtId="0" fontId="18" fillId="0" borderId="14" xfId="0" applyFont="1" applyBorder="1" applyAlignment="1">
      <alignment horizontal="left" vertical="center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4E52-BC77-4790-B7CB-B19224593036}">
  <sheetPr>
    <tabColor theme="9"/>
  </sheetPr>
  <dimension ref="B1:M60"/>
  <sheetViews>
    <sheetView showGridLines="0" tabSelected="1" workbookViewId="0">
      <selection activeCell="H12" sqref="H12"/>
    </sheetView>
  </sheetViews>
  <sheetFormatPr defaultRowHeight="15"/>
  <cols>
    <col min="2" max="2" width="5.42578125" bestFit="1" customWidth="1"/>
    <col min="3" max="3" width="15" customWidth="1"/>
    <col min="4" max="4" width="35.28515625" customWidth="1"/>
    <col min="5" max="5" width="16.7109375" hidden="1" customWidth="1"/>
    <col min="6" max="6" width="20.7109375" customWidth="1"/>
    <col min="7" max="7" width="17" bestFit="1" customWidth="1"/>
    <col min="8" max="8" width="17" style="1" bestFit="1" customWidth="1"/>
    <col min="9" max="9" width="17" style="1" hidden="1" customWidth="1"/>
    <col min="10" max="10" width="18" style="1" bestFit="1" customWidth="1"/>
    <col min="11" max="12" width="19.5703125" style="1" bestFit="1" customWidth="1"/>
    <col min="13" max="13" width="27.140625" style="1" bestFit="1" customWidth="1"/>
  </cols>
  <sheetData>
    <row r="1" spans="2:13" ht="38.25" customHeight="1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33"/>
      <c r="L1" s="33"/>
      <c r="M1" s="33"/>
    </row>
    <row r="2" spans="2:13" ht="26.25" customHeight="1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15.75" thickBot="1">
      <c r="B4" s="22"/>
      <c r="C4" s="22"/>
      <c r="D4" s="22"/>
      <c r="E4" s="22"/>
      <c r="F4" s="22"/>
      <c r="G4" s="22"/>
      <c r="H4" s="22"/>
      <c r="I4" s="22"/>
      <c r="J4" s="22"/>
    </row>
    <row r="5" spans="2:13" ht="39" thickBot="1"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4"/>
      <c r="J5" s="4" t="s">
        <v>9</v>
      </c>
      <c r="K5" s="4" t="s">
        <v>10</v>
      </c>
      <c r="L5" s="4" t="s">
        <v>11</v>
      </c>
      <c r="M5" s="4" t="s">
        <v>12</v>
      </c>
    </row>
    <row r="6" spans="2:13" ht="15.75" customHeight="1" thickBot="1">
      <c r="B6" s="44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2:13" ht="15.75" customHeight="1" thickBot="1">
      <c r="B7" s="47" t="s">
        <v>14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2:13" ht="15.75" thickBot="1">
      <c r="B8" s="5">
        <v>1</v>
      </c>
      <c r="C8" s="6" t="s">
        <v>15</v>
      </c>
      <c r="D8" s="7" t="s">
        <v>16</v>
      </c>
      <c r="E8" s="8">
        <v>1780</v>
      </c>
      <c r="F8" s="8">
        <v>3553</v>
      </c>
      <c r="G8" s="8">
        <v>4500</v>
      </c>
      <c r="H8" s="20"/>
      <c r="I8" s="9">
        <f>E8*H8*(3+(1/3))</f>
        <v>0</v>
      </c>
      <c r="J8" s="9">
        <f>F8*H8*(3+(1/3))</f>
        <v>0</v>
      </c>
      <c r="K8" s="9">
        <f>G8*H8*(8+(2/3))</f>
        <v>0</v>
      </c>
      <c r="L8" s="9">
        <f>G8*H8*12</f>
        <v>0</v>
      </c>
      <c r="M8" s="9">
        <f>J8+K8+(L8*2)</f>
        <v>0</v>
      </c>
    </row>
    <row r="9" spans="2:13" ht="15.75" customHeight="1" thickBot="1">
      <c r="B9" s="35" t="s">
        <v>17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2:13" ht="15.75" thickBot="1">
      <c r="B10" s="5">
        <v>2</v>
      </c>
      <c r="C10" s="6" t="s">
        <v>18</v>
      </c>
      <c r="D10" s="7" t="s">
        <v>19</v>
      </c>
      <c r="E10" s="8">
        <v>1247</v>
      </c>
      <c r="F10" s="8">
        <f>ROUND(E10*1.1,0)</f>
        <v>1372</v>
      </c>
      <c r="G10" s="8">
        <v>2508</v>
      </c>
      <c r="H10" s="20"/>
      <c r="I10" s="9">
        <f>E10*H10*(3+(1/3))</f>
        <v>0</v>
      </c>
      <c r="J10" s="9">
        <f>F10*H10*(3+(1/3))</f>
        <v>0</v>
      </c>
      <c r="K10" s="9">
        <f>G10*H10*(8+(2/3))</f>
        <v>0</v>
      </c>
      <c r="L10" s="9">
        <f>G10*H10*12</f>
        <v>0</v>
      </c>
      <c r="M10" s="9">
        <f>J10+K10+(L10*2)</f>
        <v>0</v>
      </c>
    </row>
    <row r="11" spans="2:13" ht="17.25" customHeight="1" thickBot="1">
      <c r="B11" s="35" t="s">
        <v>20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2:13" ht="15.75" thickBot="1">
      <c r="B12" s="5">
        <v>3</v>
      </c>
      <c r="C12" s="6" t="s">
        <v>18</v>
      </c>
      <c r="D12" s="7" t="s">
        <v>19</v>
      </c>
      <c r="E12" s="8">
        <v>871</v>
      </c>
      <c r="F12" s="8">
        <v>4175</v>
      </c>
      <c r="G12" s="8">
        <v>5000</v>
      </c>
      <c r="H12" s="20"/>
      <c r="I12" s="9">
        <f>E12*H12*(3+(1/3))</f>
        <v>0</v>
      </c>
      <c r="J12" s="9">
        <f>F12*H12*(3+(1/3))</f>
        <v>0</v>
      </c>
      <c r="K12" s="9">
        <f>G12*H12*(8+(2/3))</f>
        <v>0</v>
      </c>
      <c r="L12" s="9">
        <f>G12*H12*12</f>
        <v>0</v>
      </c>
      <c r="M12" s="9">
        <f>J12+K12+(L12*2)</f>
        <v>0</v>
      </c>
    </row>
    <row r="13" spans="2:13" ht="15.75" customHeight="1" thickBot="1">
      <c r="B13" s="35" t="s">
        <v>21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</row>
    <row r="14" spans="2:13" ht="17.25" customHeight="1" thickBot="1">
      <c r="B14" s="5">
        <v>4</v>
      </c>
      <c r="C14" s="10" t="s">
        <v>22</v>
      </c>
      <c r="D14" s="10" t="s">
        <v>23</v>
      </c>
      <c r="E14" s="11">
        <v>1</v>
      </c>
      <c r="F14" s="11">
        <f>ROUND(E14*1.1,0)</f>
        <v>1</v>
      </c>
      <c r="G14" s="11">
        <v>7508</v>
      </c>
      <c r="H14" s="20"/>
      <c r="I14" s="12">
        <f>E14*H14*(3+(1/3))</f>
        <v>0</v>
      </c>
      <c r="J14" s="12">
        <f>F14*H14*(3+(1/3))</f>
        <v>0</v>
      </c>
      <c r="K14" s="12">
        <f t="shared" ref="K14:K15" si="0">G14*H14*(8+(2/3))</f>
        <v>0</v>
      </c>
      <c r="L14" s="12">
        <f>G14*H14*12</f>
        <v>0</v>
      </c>
      <c r="M14" s="12">
        <f t="shared" ref="M14:M15" si="1">J14+K14+(L14*2)</f>
        <v>0</v>
      </c>
    </row>
    <row r="15" spans="2:13" ht="15.75" thickBot="1">
      <c r="B15" s="5">
        <v>5</v>
      </c>
      <c r="C15" s="10" t="s">
        <v>24</v>
      </c>
      <c r="D15" s="10" t="s">
        <v>25</v>
      </c>
      <c r="E15" s="11">
        <v>1</v>
      </c>
      <c r="F15" s="11">
        <f>ROUND(E15*1.1,0)</f>
        <v>1</v>
      </c>
      <c r="G15" s="11">
        <v>7508</v>
      </c>
      <c r="H15" s="20"/>
      <c r="I15" s="12">
        <f>E15*H15*(3+(1/3))</f>
        <v>0</v>
      </c>
      <c r="J15" s="12">
        <f>F15*H15*(3+(1/3))</f>
        <v>0</v>
      </c>
      <c r="K15" s="12">
        <f t="shared" si="0"/>
        <v>0</v>
      </c>
      <c r="L15" s="12">
        <f>G15*H15*12</f>
        <v>0</v>
      </c>
      <c r="M15" s="12">
        <f t="shared" si="1"/>
        <v>0</v>
      </c>
    </row>
    <row r="16" spans="2:13" ht="15.75" customHeight="1" thickBot="1">
      <c r="B16" s="35" t="s">
        <v>26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2:13" ht="15.75" thickBot="1">
      <c r="B17" s="5">
        <v>6</v>
      </c>
      <c r="C17" s="6" t="s">
        <v>27</v>
      </c>
      <c r="D17" s="7" t="s">
        <v>28</v>
      </c>
      <c r="E17" s="8">
        <v>165</v>
      </c>
      <c r="F17" s="8">
        <f t="shared" ref="F17:F41" si="2">ROUND(E17*1.1,0)</f>
        <v>182</v>
      </c>
      <c r="G17" s="8">
        <v>330</v>
      </c>
      <c r="H17" s="20"/>
      <c r="I17" s="9">
        <f>E17*H17*(3+(1/3))</f>
        <v>0</v>
      </c>
      <c r="J17" s="9">
        <f>F17*H17*(3+(1/3))</f>
        <v>0</v>
      </c>
      <c r="K17" s="9">
        <f t="shared" ref="K17:K36" si="3">G17*H17*(8+(2/3))</f>
        <v>0</v>
      </c>
      <c r="L17" s="9">
        <f>G17*H17*12</f>
        <v>0</v>
      </c>
      <c r="M17" s="9">
        <f t="shared" ref="M17:M36" si="4">J17+K17+(L17*2)</f>
        <v>0</v>
      </c>
    </row>
    <row r="18" spans="2:13" ht="15.75" thickBot="1">
      <c r="B18" s="5">
        <v>7</v>
      </c>
      <c r="C18" s="6" t="s">
        <v>29</v>
      </c>
      <c r="D18" s="7" t="s">
        <v>30</v>
      </c>
      <c r="E18" s="8">
        <v>4</v>
      </c>
      <c r="F18" s="8">
        <f t="shared" si="2"/>
        <v>4</v>
      </c>
      <c r="G18" s="8">
        <v>8</v>
      </c>
      <c r="H18" s="20"/>
      <c r="I18" s="9">
        <f t="shared" ref="I18:I36" si="5">E18*H18*(3+(1/3))</f>
        <v>0</v>
      </c>
      <c r="J18" s="9">
        <f t="shared" ref="J18:J36" si="6">F18*H18*(3+(1/3))</f>
        <v>0</v>
      </c>
      <c r="K18" s="9">
        <f t="shared" si="3"/>
        <v>0</v>
      </c>
      <c r="L18" s="9">
        <f t="shared" ref="L18:L36" si="7">G18*H18*12</f>
        <v>0</v>
      </c>
      <c r="M18" s="9">
        <f t="shared" si="4"/>
        <v>0</v>
      </c>
    </row>
    <row r="19" spans="2:13" ht="15.75" thickBot="1">
      <c r="B19" s="5">
        <v>8</v>
      </c>
      <c r="C19" s="6" t="s">
        <v>31</v>
      </c>
      <c r="D19" s="7" t="s">
        <v>32</v>
      </c>
      <c r="E19" s="8">
        <v>66</v>
      </c>
      <c r="F19" s="8">
        <f t="shared" si="2"/>
        <v>73</v>
      </c>
      <c r="G19" s="8">
        <v>132</v>
      </c>
      <c r="H19" s="20"/>
      <c r="I19" s="9">
        <f t="shared" si="5"/>
        <v>0</v>
      </c>
      <c r="J19" s="9">
        <f t="shared" si="6"/>
        <v>0</v>
      </c>
      <c r="K19" s="9">
        <f t="shared" si="3"/>
        <v>0</v>
      </c>
      <c r="L19" s="9">
        <f t="shared" si="7"/>
        <v>0</v>
      </c>
      <c r="M19" s="9">
        <f t="shared" si="4"/>
        <v>0</v>
      </c>
    </row>
    <row r="20" spans="2:13" ht="15.75" thickBot="1">
      <c r="B20" s="5">
        <v>9</v>
      </c>
      <c r="C20" s="6" t="s">
        <v>33</v>
      </c>
      <c r="D20" s="7" t="s">
        <v>34</v>
      </c>
      <c r="E20" s="8">
        <v>55</v>
      </c>
      <c r="F20" s="8">
        <f t="shared" si="2"/>
        <v>61</v>
      </c>
      <c r="G20" s="8">
        <v>110</v>
      </c>
      <c r="H20" s="20"/>
      <c r="I20" s="9">
        <f t="shared" si="5"/>
        <v>0</v>
      </c>
      <c r="J20" s="9">
        <f t="shared" si="6"/>
        <v>0</v>
      </c>
      <c r="K20" s="9">
        <f t="shared" si="3"/>
        <v>0</v>
      </c>
      <c r="L20" s="9">
        <f t="shared" si="7"/>
        <v>0</v>
      </c>
      <c r="M20" s="9">
        <f t="shared" si="4"/>
        <v>0</v>
      </c>
    </row>
    <row r="21" spans="2:13" ht="15.75" thickBot="1">
      <c r="B21" s="5">
        <v>10</v>
      </c>
      <c r="C21" s="6" t="s">
        <v>35</v>
      </c>
      <c r="D21" s="7" t="s">
        <v>36</v>
      </c>
      <c r="E21" s="8">
        <v>55</v>
      </c>
      <c r="F21" s="8">
        <f>ROUND(E21*1.1,0)</f>
        <v>61</v>
      </c>
      <c r="G21" s="8">
        <v>110</v>
      </c>
      <c r="H21" s="20"/>
      <c r="I21" s="9">
        <f t="shared" si="5"/>
        <v>0</v>
      </c>
      <c r="J21" s="9">
        <f t="shared" si="6"/>
        <v>0</v>
      </c>
      <c r="K21" s="9">
        <f t="shared" si="3"/>
        <v>0</v>
      </c>
      <c r="L21" s="9">
        <f t="shared" si="7"/>
        <v>0</v>
      </c>
      <c r="M21" s="9">
        <f t="shared" si="4"/>
        <v>0</v>
      </c>
    </row>
    <row r="22" spans="2:13" ht="15.75" thickBot="1">
      <c r="B22" s="5">
        <v>11</v>
      </c>
      <c r="C22" s="6" t="s">
        <v>37</v>
      </c>
      <c r="D22" s="7" t="s">
        <v>38</v>
      </c>
      <c r="E22" s="8">
        <v>1</v>
      </c>
      <c r="F22" s="8">
        <f t="shared" si="2"/>
        <v>1</v>
      </c>
      <c r="G22" s="8">
        <v>10</v>
      </c>
      <c r="H22" s="20"/>
      <c r="I22" s="9">
        <f t="shared" si="5"/>
        <v>0</v>
      </c>
      <c r="J22" s="9">
        <f t="shared" si="6"/>
        <v>0</v>
      </c>
      <c r="K22" s="9">
        <f t="shared" si="3"/>
        <v>0</v>
      </c>
      <c r="L22" s="9">
        <f t="shared" si="7"/>
        <v>0</v>
      </c>
      <c r="M22" s="9">
        <f t="shared" si="4"/>
        <v>0</v>
      </c>
    </row>
    <row r="23" spans="2:13" ht="15.75" thickBot="1">
      <c r="B23" s="5">
        <v>12</v>
      </c>
      <c r="C23" s="6" t="s">
        <v>39</v>
      </c>
      <c r="D23" s="7" t="s">
        <v>40</v>
      </c>
      <c r="E23" s="8">
        <v>1</v>
      </c>
      <c r="F23" s="8">
        <f t="shared" si="2"/>
        <v>1</v>
      </c>
      <c r="G23" s="8">
        <v>10</v>
      </c>
      <c r="H23" s="20"/>
      <c r="I23" s="9">
        <f t="shared" si="5"/>
        <v>0</v>
      </c>
      <c r="J23" s="9">
        <f t="shared" si="6"/>
        <v>0</v>
      </c>
      <c r="K23" s="9">
        <f t="shared" si="3"/>
        <v>0</v>
      </c>
      <c r="L23" s="9">
        <f t="shared" si="7"/>
        <v>0</v>
      </c>
      <c r="M23" s="9">
        <f t="shared" si="4"/>
        <v>0</v>
      </c>
    </row>
    <row r="24" spans="2:13" ht="15.75" thickBot="1">
      <c r="B24" s="5">
        <v>13</v>
      </c>
      <c r="C24" s="6" t="s">
        <v>41</v>
      </c>
      <c r="D24" s="7" t="s">
        <v>42</v>
      </c>
      <c r="E24" s="8">
        <v>1</v>
      </c>
      <c r="F24" s="8">
        <f t="shared" si="2"/>
        <v>1</v>
      </c>
      <c r="G24" s="8">
        <v>5</v>
      </c>
      <c r="H24" s="20"/>
      <c r="I24" s="9">
        <f t="shared" si="5"/>
        <v>0</v>
      </c>
      <c r="J24" s="9">
        <f t="shared" si="6"/>
        <v>0</v>
      </c>
      <c r="K24" s="9">
        <f t="shared" si="3"/>
        <v>0</v>
      </c>
      <c r="L24" s="9">
        <f t="shared" si="7"/>
        <v>0</v>
      </c>
      <c r="M24" s="9">
        <f t="shared" si="4"/>
        <v>0</v>
      </c>
    </row>
    <row r="25" spans="2:13" ht="15.75" thickBot="1">
      <c r="B25" s="5">
        <v>14</v>
      </c>
      <c r="C25" s="6" t="s">
        <v>43</v>
      </c>
      <c r="D25" s="7" t="s">
        <v>44</v>
      </c>
      <c r="E25" s="8">
        <v>7</v>
      </c>
      <c r="F25" s="8">
        <f t="shared" si="2"/>
        <v>8</v>
      </c>
      <c r="G25" s="8">
        <v>14</v>
      </c>
      <c r="H25" s="20"/>
      <c r="I25" s="9">
        <f t="shared" si="5"/>
        <v>0</v>
      </c>
      <c r="J25" s="9">
        <f t="shared" si="6"/>
        <v>0</v>
      </c>
      <c r="K25" s="9">
        <f t="shared" si="3"/>
        <v>0</v>
      </c>
      <c r="L25" s="9">
        <f t="shared" si="7"/>
        <v>0</v>
      </c>
      <c r="M25" s="9">
        <f t="shared" si="4"/>
        <v>0</v>
      </c>
    </row>
    <row r="26" spans="2:13" ht="15.75" thickBot="1">
      <c r="B26" s="5">
        <v>15</v>
      </c>
      <c r="C26" s="6" t="s">
        <v>45</v>
      </c>
      <c r="D26" s="7" t="s">
        <v>46</v>
      </c>
      <c r="E26" s="8">
        <v>93</v>
      </c>
      <c r="F26" s="8">
        <f t="shared" si="2"/>
        <v>102</v>
      </c>
      <c r="G26" s="8">
        <v>186</v>
      </c>
      <c r="H26" s="20"/>
      <c r="I26" s="9">
        <f t="shared" si="5"/>
        <v>0</v>
      </c>
      <c r="J26" s="9">
        <f t="shared" si="6"/>
        <v>0</v>
      </c>
      <c r="K26" s="9">
        <f t="shared" si="3"/>
        <v>0</v>
      </c>
      <c r="L26" s="9">
        <f t="shared" si="7"/>
        <v>0</v>
      </c>
      <c r="M26" s="9">
        <f t="shared" si="4"/>
        <v>0</v>
      </c>
    </row>
    <row r="27" spans="2:13" ht="15.75" thickBot="1">
      <c r="B27" s="5">
        <v>16</v>
      </c>
      <c r="C27" s="6" t="s">
        <v>47</v>
      </c>
      <c r="D27" s="7" t="s">
        <v>48</v>
      </c>
      <c r="E27" s="8">
        <v>5</v>
      </c>
      <c r="F27" s="8">
        <f t="shared" si="2"/>
        <v>6</v>
      </c>
      <c r="G27" s="8">
        <v>10</v>
      </c>
      <c r="H27" s="20"/>
      <c r="I27" s="9">
        <f t="shared" si="5"/>
        <v>0</v>
      </c>
      <c r="J27" s="9">
        <f t="shared" si="6"/>
        <v>0</v>
      </c>
      <c r="K27" s="9">
        <f t="shared" si="3"/>
        <v>0</v>
      </c>
      <c r="L27" s="9">
        <f t="shared" si="7"/>
        <v>0</v>
      </c>
      <c r="M27" s="9">
        <f t="shared" si="4"/>
        <v>0</v>
      </c>
    </row>
    <row r="28" spans="2:13" ht="15.75" thickBot="1">
      <c r="B28" s="5">
        <v>17</v>
      </c>
      <c r="C28" s="6" t="s">
        <v>49</v>
      </c>
      <c r="D28" s="6" t="s">
        <v>50</v>
      </c>
      <c r="E28" s="8">
        <v>1</v>
      </c>
      <c r="F28" s="8">
        <f t="shared" si="2"/>
        <v>1</v>
      </c>
      <c r="G28" s="8">
        <v>10</v>
      </c>
      <c r="H28" s="20"/>
      <c r="I28" s="9">
        <f t="shared" si="5"/>
        <v>0</v>
      </c>
      <c r="J28" s="9">
        <f t="shared" si="6"/>
        <v>0</v>
      </c>
      <c r="K28" s="9">
        <f t="shared" si="3"/>
        <v>0</v>
      </c>
      <c r="L28" s="9">
        <f t="shared" si="7"/>
        <v>0</v>
      </c>
      <c r="M28" s="9">
        <f t="shared" si="4"/>
        <v>0</v>
      </c>
    </row>
    <row r="29" spans="2:13" ht="15.75" thickBot="1">
      <c r="B29" s="5">
        <v>18</v>
      </c>
      <c r="C29" s="6" t="s">
        <v>51</v>
      </c>
      <c r="D29" s="7" t="s">
        <v>52</v>
      </c>
      <c r="E29" s="8">
        <v>20</v>
      </c>
      <c r="F29" s="8">
        <f t="shared" si="2"/>
        <v>22</v>
      </c>
      <c r="G29" s="8">
        <v>100</v>
      </c>
      <c r="H29" s="20"/>
      <c r="I29" s="9">
        <f t="shared" si="5"/>
        <v>0</v>
      </c>
      <c r="J29" s="9">
        <f t="shared" si="6"/>
        <v>0</v>
      </c>
      <c r="K29" s="9">
        <f t="shared" si="3"/>
        <v>0</v>
      </c>
      <c r="L29" s="9">
        <f t="shared" si="7"/>
        <v>0</v>
      </c>
      <c r="M29" s="9">
        <f t="shared" si="4"/>
        <v>0</v>
      </c>
    </row>
    <row r="30" spans="2:13" ht="15.75" thickBot="1">
      <c r="B30" s="5">
        <v>19</v>
      </c>
      <c r="C30" s="6" t="s">
        <v>53</v>
      </c>
      <c r="D30" s="7" t="s">
        <v>54</v>
      </c>
      <c r="E30" s="8">
        <v>20</v>
      </c>
      <c r="F30" s="8">
        <f t="shared" si="2"/>
        <v>22</v>
      </c>
      <c r="G30" s="8">
        <v>50</v>
      </c>
      <c r="H30" s="20"/>
      <c r="I30" s="9">
        <f t="shared" si="5"/>
        <v>0</v>
      </c>
      <c r="J30" s="9">
        <f t="shared" si="6"/>
        <v>0</v>
      </c>
      <c r="K30" s="9">
        <f t="shared" si="3"/>
        <v>0</v>
      </c>
      <c r="L30" s="9">
        <f t="shared" si="7"/>
        <v>0</v>
      </c>
      <c r="M30" s="9">
        <f t="shared" si="4"/>
        <v>0</v>
      </c>
    </row>
    <row r="31" spans="2:13" ht="26.25" thickBot="1">
      <c r="B31" s="5">
        <v>20</v>
      </c>
      <c r="C31" s="6" t="s">
        <v>55</v>
      </c>
      <c r="D31" s="7" t="s">
        <v>56</v>
      </c>
      <c r="E31" s="8">
        <v>1</v>
      </c>
      <c r="F31" s="8">
        <f t="shared" si="2"/>
        <v>1</v>
      </c>
      <c r="G31" s="8">
        <v>5</v>
      </c>
      <c r="H31" s="20"/>
      <c r="I31" s="9">
        <f t="shared" si="5"/>
        <v>0</v>
      </c>
      <c r="J31" s="9">
        <f>F31*H31*(3+(1/3))</f>
        <v>0</v>
      </c>
      <c r="K31" s="9">
        <f t="shared" si="3"/>
        <v>0</v>
      </c>
      <c r="L31" s="9">
        <f t="shared" si="7"/>
        <v>0</v>
      </c>
      <c r="M31" s="9">
        <f t="shared" si="4"/>
        <v>0</v>
      </c>
    </row>
    <row r="32" spans="2:13" ht="15.75" thickBot="1">
      <c r="B32" s="5">
        <v>21</v>
      </c>
      <c r="C32" s="6" t="s">
        <v>57</v>
      </c>
      <c r="D32" s="7" t="s">
        <v>58</v>
      </c>
      <c r="E32" s="8">
        <v>1</v>
      </c>
      <c r="F32" s="8">
        <f t="shared" si="2"/>
        <v>1</v>
      </c>
      <c r="G32" s="8">
        <v>5</v>
      </c>
      <c r="H32" s="20"/>
      <c r="I32" s="9">
        <f t="shared" si="5"/>
        <v>0</v>
      </c>
      <c r="J32" s="9">
        <f t="shared" si="6"/>
        <v>0</v>
      </c>
      <c r="K32" s="9">
        <f t="shared" si="3"/>
        <v>0</v>
      </c>
      <c r="L32" s="9">
        <f t="shared" si="7"/>
        <v>0</v>
      </c>
      <c r="M32" s="9">
        <f t="shared" si="4"/>
        <v>0</v>
      </c>
    </row>
    <row r="33" spans="2:13" ht="26.25" thickBot="1">
      <c r="B33" s="5">
        <v>22</v>
      </c>
      <c r="C33" s="6" t="s">
        <v>59</v>
      </c>
      <c r="D33" s="7" t="s">
        <v>60</v>
      </c>
      <c r="E33" s="8">
        <v>1</v>
      </c>
      <c r="F33" s="8">
        <f t="shared" si="2"/>
        <v>1</v>
      </c>
      <c r="G33" s="8">
        <v>5</v>
      </c>
      <c r="H33" s="20"/>
      <c r="I33" s="9">
        <f t="shared" si="5"/>
        <v>0</v>
      </c>
      <c r="J33" s="9">
        <f t="shared" si="6"/>
        <v>0</v>
      </c>
      <c r="K33" s="9">
        <f t="shared" si="3"/>
        <v>0</v>
      </c>
      <c r="L33" s="9">
        <f t="shared" si="7"/>
        <v>0</v>
      </c>
      <c r="M33" s="9">
        <f t="shared" si="4"/>
        <v>0</v>
      </c>
    </row>
    <row r="34" spans="2:13" ht="15.75" thickBot="1">
      <c r="B34" s="5">
        <v>23</v>
      </c>
      <c r="C34" s="6" t="s">
        <v>61</v>
      </c>
      <c r="D34" s="7" t="s">
        <v>62</v>
      </c>
      <c r="E34" s="8">
        <v>1</v>
      </c>
      <c r="F34" s="8">
        <f t="shared" si="2"/>
        <v>1</v>
      </c>
      <c r="G34" s="8">
        <v>7</v>
      </c>
      <c r="H34" s="20"/>
      <c r="I34" s="9">
        <f t="shared" si="5"/>
        <v>0</v>
      </c>
      <c r="J34" s="9">
        <f t="shared" si="6"/>
        <v>0</v>
      </c>
      <c r="K34" s="9">
        <f t="shared" si="3"/>
        <v>0</v>
      </c>
      <c r="L34" s="9">
        <f t="shared" si="7"/>
        <v>0</v>
      </c>
      <c r="M34" s="9">
        <f t="shared" si="4"/>
        <v>0</v>
      </c>
    </row>
    <row r="35" spans="2:13" ht="15.75" thickBot="1">
      <c r="B35" s="5">
        <v>24</v>
      </c>
      <c r="C35" s="6" t="s">
        <v>63</v>
      </c>
      <c r="D35" s="7" t="s">
        <v>64</v>
      </c>
      <c r="E35" s="8">
        <v>1</v>
      </c>
      <c r="F35" s="8">
        <f t="shared" si="2"/>
        <v>1</v>
      </c>
      <c r="G35" s="8">
        <v>2</v>
      </c>
      <c r="H35" s="20"/>
      <c r="I35" s="9">
        <f t="shared" si="5"/>
        <v>0</v>
      </c>
      <c r="J35" s="9">
        <f t="shared" si="6"/>
        <v>0</v>
      </c>
      <c r="K35" s="9">
        <f t="shared" si="3"/>
        <v>0</v>
      </c>
      <c r="L35" s="9">
        <f t="shared" si="7"/>
        <v>0</v>
      </c>
      <c r="M35" s="9">
        <f t="shared" si="4"/>
        <v>0</v>
      </c>
    </row>
    <row r="36" spans="2:13" ht="26.25" thickBot="1">
      <c r="B36" s="5">
        <v>25</v>
      </c>
      <c r="C36" s="6" t="s">
        <v>65</v>
      </c>
      <c r="D36" s="7" t="s">
        <v>66</v>
      </c>
      <c r="E36" s="8">
        <v>20</v>
      </c>
      <c r="F36" s="8">
        <f t="shared" si="2"/>
        <v>22</v>
      </c>
      <c r="G36" s="8">
        <v>40</v>
      </c>
      <c r="H36" s="20"/>
      <c r="I36" s="9">
        <f t="shared" si="5"/>
        <v>0</v>
      </c>
      <c r="J36" s="9">
        <f t="shared" si="6"/>
        <v>0</v>
      </c>
      <c r="K36" s="9">
        <f t="shared" si="3"/>
        <v>0</v>
      </c>
      <c r="L36" s="9">
        <f t="shared" si="7"/>
        <v>0</v>
      </c>
      <c r="M36" s="9">
        <f t="shared" si="4"/>
        <v>0</v>
      </c>
    </row>
    <row r="37" spans="2:13" ht="15.75" customHeight="1" thickBot="1">
      <c r="B37" s="35" t="s">
        <v>67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7"/>
    </row>
    <row r="38" spans="2:13" ht="15.75" thickBot="1">
      <c r="B38" s="5">
        <v>26</v>
      </c>
      <c r="C38" s="6" t="s">
        <v>68</v>
      </c>
      <c r="D38" s="7" t="s">
        <v>69</v>
      </c>
      <c r="E38" s="8">
        <v>26</v>
      </c>
      <c r="F38" s="8">
        <f t="shared" si="2"/>
        <v>29</v>
      </c>
      <c r="G38" s="8">
        <v>52</v>
      </c>
      <c r="H38" s="20"/>
      <c r="I38" s="9">
        <f>E38*H38*(3+(1/3))</f>
        <v>0</v>
      </c>
      <c r="J38" s="9">
        <f>F38*H38*(3+(1/3))</f>
        <v>0</v>
      </c>
      <c r="K38" s="9">
        <f t="shared" ref="K38:K41" si="8">G38*H38*(8+(2/3))</f>
        <v>0</v>
      </c>
      <c r="L38" s="9">
        <f t="shared" ref="L38:L41" si="9">G38*H38*12</f>
        <v>0</v>
      </c>
      <c r="M38" s="9">
        <f t="shared" ref="M38:M41" si="10">J38+K38+(L38*2)</f>
        <v>0</v>
      </c>
    </row>
    <row r="39" spans="2:13" ht="15.75" thickBot="1">
      <c r="B39" s="5">
        <v>27</v>
      </c>
      <c r="C39" s="6" t="s">
        <v>70</v>
      </c>
      <c r="D39" s="7" t="s">
        <v>71</v>
      </c>
      <c r="E39" s="8">
        <v>40</v>
      </c>
      <c r="F39" s="8">
        <f t="shared" si="2"/>
        <v>44</v>
      </c>
      <c r="G39" s="8">
        <v>80</v>
      </c>
      <c r="H39" s="20"/>
      <c r="I39" s="9">
        <f>E39*H39*(3+(1/3))</f>
        <v>0</v>
      </c>
      <c r="J39" s="9">
        <f>F39*H39*(3+(1/3))</f>
        <v>0</v>
      </c>
      <c r="K39" s="9">
        <f t="shared" si="8"/>
        <v>0</v>
      </c>
      <c r="L39" s="9">
        <f t="shared" si="9"/>
        <v>0</v>
      </c>
      <c r="M39" s="9">
        <f>J39+K39+(L39*2)</f>
        <v>0</v>
      </c>
    </row>
    <row r="40" spans="2:13" ht="15.75" thickBot="1">
      <c r="B40" s="5">
        <v>28</v>
      </c>
      <c r="C40" s="6" t="s">
        <v>72</v>
      </c>
      <c r="D40" s="7" t="s">
        <v>73</v>
      </c>
      <c r="E40" s="8">
        <v>48</v>
      </c>
      <c r="F40" s="8">
        <f t="shared" si="2"/>
        <v>53</v>
      </c>
      <c r="G40" s="8">
        <v>96</v>
      </c>
      <c r="H40" s="20"/>
      <c r="I40" s="9">
        <f>E40*H40*(3+(1/3))</f>
        <v>0</v>
      </c>
      <c r="J40" s="9">
        <f>F40*H40*(3+(1/3))</f>
        <v>0</v>
      </c>
      <c r="K40" s="9">
        <f t="shared" si="8"/>
        <v>0</v>
      </c>
      <c r="L40" s="9">
        <f t="shared" si="9"/>
        <v>0</v>
      </c>
      <c r="M40" s="9">
        <f t="shared" si="10"/>
        <v>0</v>
      </c>
    </row>
    <row r="41" spans="2:13" ht="15.75" thickBot="1">
      <c r="B41" s="5">
        <v>29</v>
      </c>
      <c r="C41" s="6" t="s">
        <v>74</v>
      </c>
      <c r="D41" s="7" t="s">
        <v>75</v>
      </c>
      <c r="E41" s="8">
        <v>312</v>
      </c>
      <c r="F41" s="8">
        <f t="shared" si="2"/>
        <v>343</v>
      </c>
      <c r="G41" s="8">
        <v>624</v>
      </c>
      <c r="H41" s="20"/>
      <c r="I41" s="9">
        <f>E41*H41*(3+(1/3))</f>
        <v>0</v>
      </c>
      <c r="J41" s="9">
        <f>F41*H41*(3+(1/3))</f>
        <v>0</v>
      </c>
      <c r="K41" s="9">
        <f t="shared" si="8"/>
        <v>0</v>
      </c>
      <c r="L41" s="9">
        <f t="shared" si="9"/>
        <v>0</v>
      </c>
      <c r="M41" s="9">
        <f t="shared" si="10"/>
        <v>0</v>
      </c>
    </row>
    <row r="42" spans="2:13" ht="15.75" thickBot="1">
      <c r="B42" s="13">
        <v>30</v>
      </c>
      <c r="C42" s="14" t="s">
        <v>76</v>
      </c>
      <c r="D42" s="15" t="s">
        <v>77</v>
      </c>
      <c r="E42" s="16">
        <v>900</v>
      </c>
      <c r="F42" s="16">
        <f>ROUND(E42*1.1,0)/12*(3+(1/3))</f>
        <v>275</v>
      </c>
      <c r="G42" s="16">
        <v>2250</v>
      </c>
      <c r="H42" s="21"/>
      <c r="I42" s="17">
        <f>E42*H42/12*(3+(1/3))</f>
        <v>0</v>
      </c>
      <c r="J42" s="17">
        <f>F42*H42</f>
        <v>0</v>
      </c>
      <c r="K42" s="17">
        <f>G42*H42/12*(8+(2/3))</f>
        <v>0</v>
      </c>
      <c r="L42" s="17">
        <f>G42*H42</f>
        <v>0</v>
      </c>
      <c r="M42" s="17">
        <f>J42+K42+(L42*2)</f>
        <v>0</v>
      </c>
    </row>
    <row r="43" spans="2:13" ht="19.5" thickBot="1">
      <c r="B43" s="38" t="s">
        <v>78</v>
      </c>
      <c r="C43" s="39"/>
      <c r="D43" s="39"/>
      <c r="E43" s="39"/>
      <c r="F43" s="39"/>
      <c r="G43" s="39"/>
      <c r="H43" s="39"/>
      <c r="I43" s="40"/>
      <c r="J43" s="18">
        <f>SUM(J8,J10,J12,J14,J15,J17:J36,J38:J42)</f>
        <v>0</v>
      </c>
      <c r="K43" s="19">
        <f t="shared" ref="K43:L43" si="11">SUM(K8,K10,K12,K14,K15,K17:K36,K38:K42)</f>
        <v>0</v>
      </c>
      <c r="L43" s="31">
        <f t="shared" si="11"/>
        <v>0</v>
      </c>
      <c r="M43" s="32">
        <f>SUM(M8,M10,M12,M14,M15,M17:M36,M38:M42)</f>
        <v>0</v>
      </c>
    </row>
    <row r="44" spans="2:13">
      <c r="C44" s="34" t="s">
        <v>79</v>
      </c>
      <c r="D44" s="34"/>
      <c r="E44" s="34"/>
      <c r="F44" s="34"/>
      <c r="G44" s="34"/>
      <c r="H44" s="34"/>
      <c r="I44" s="34"/>
      <c r="J44" s="34"/>
    </row>
    <row r="45" spans="2:13" s="25" customFormat="1" ht="8.25" customHeight="1">
      <c r="C45" s="51" t="s">
        <v>80</v>
      </c>
      <c r="D45" s="51"/>
      <c r="E45" s="51"/>
      <c r="F45" s="51"/>
      <c r="G45" s="51"/>
      <c r="H45" s="51"/>
      <c r="I45" s="51"/>
      <c r="J45" s="51"/>
      <c r="K45" s="51"/>
      <c r="L45" s="24"/>
      <c r="M45" s="24"/>
    </row>
    <row r="46" spans="2:13" s="25" customFormat="1" ht="8.25" customHeight="1">
      <c r="C46" s="51"/>
      <c r="D46" s="51"/>
      <c r="E46" s="51"/>
      <c r="F46" s="51"/>
      <c r="G46" s="51"/>
      <c r="H46" s="51"/>
      <c r="I46" s="51"/>
      <c r="J46" s="51"/>
      <c r="K46" s="51"/>
      <c r="L46" s="24"/>
      <c r="M46" s="24"/>
    </row>
    <row r="47" spans="2:13" s="25" customFormat="1" ht="8.25" customHeight="1">
      <c r="C47" s="51"/>
      <c r="D47" s="51"/>
      <c r="E47" s="51"/>
      <c r="F47" s="51"/>
      <c r="G47" s="51"/>
      <c r="H47" s="51"/>
      <c r="I47" s="51"/>
      <c r="J47" s="51"/>
      <c r="K47" s="51"/>
      <c r="L47" s="24"/>
      <c r="M47" s="24"/>
    </row>
    <row r="48" spans="2:13" s="25" customFormat="1" ht="8.25" customHeight="1">
      <c r="C48" s="51"/>
      <c r="D48" s="51"/>
      <c r="E48" s="51"/>
      <c r="F48" s="51"/>
      <c r="G48" s="51"/>
      <c r="H48" s="51"/>
      <c r="I48" s="51"/>
      <c r="J48" s="51"/>
      <c r="K48" s="51"/>
      <c r="L48" s="24"/>
      <c r="M48" s="24"/>
    </row>
    <row r="49" spans="3:13" s="25" customFormat="1" ht="8.25" customHeight="1">
      <c r="C49" s="51"/>
      <c r="D49" s="51"/>
      <c r="E49" s="51"/>
      <c r="F49" s="51"/>
      <c r="G49" s="51"/>
      <c r="H49" s="51"/>
      <c r="I49" s="51"/>
      <c r="J49" s="51"/>
      <c r="K49" s="51"/>
      <c r="L49" s="24"/>
      <c r="M49" s="24"/>
    </row>
    <row r="50" spans="3:13" s="25" customFormat="1" ht="8.25" customHeight="1">
      <c r="C50" s="51"/>
      <c r="D50" s="51"/>
      <c r="E50" s="51"/>
      <c r="F50" s="51"/>
      <c r="G50" s="51"/>
      <c r="H50" s="51"/>
      <c r="I50" s="51"/>
      <c r="J50" s="51"/>
      <c r="K50" s="51"/>
      <c r="L50" s="24"/>
      <c r="M50" s="24"/>
    </row>
    <row r="51" spans="3:13" s="26" customFormat="1" ht="12.75">
      <c r="C51" s="53" t="s">
        <v>81</v>
      </c>
      <c r="D51" s="53"/>
      <c r="E51" s="53"/>
      <c r="F51" s="53"/>
      <c r="G51" s="53"/>
      <c r="H51" s="53"/>
      <c r="I51" s="53"/>
      <c r="J51" s="53"/>
      <c r="K51" s="53"/>
      <c r="L51" s="23"/>
      <c r="M51" s="23"/>
    </row>
    <row r="52" spans="3:13" s="26" customFormat="1" ht="12.75">
      <c r="C52" s="52" t="s">
        <v>82</v>
      </c>
      <c r="D52" s="52"/>
      <c r="E52" s="52"/>
      <c r="F52" s="52"/>
      <c r="G52" s="52"/>
      <c r="H52" s="52"/>
      <c r="I52" s="52"/>
      <c r="J52" s="52"/>
      <c r="K52" s="52"/>
      <c r="L52" s="23"/>
      <c r="M52" s="23"/>
    </row>
    <row r="53" spans="3:13" s="26" customFormat="1" ht="12.75" customHeight="1">
      <c r="C53" s="52" t="s">
        <v>83</v>
      </c>
      <c r="D53" s="52"/>
      <c r="E53" s="52"/>
      <c r="F53" s="52"/>
      <c r="G53" s="52"/>
      <c r="H53" s="52"/>
      <c r="I53" s="52"/>
      <c r="J53" s="52"/>
      <c r="K53" s="52"/>
      <c r="L53" s="23"/>
      <c r="M53" s="23"/>
    </row>
    <row r="54" spans="3:13" s="26" customFormat="1" ht="12.75">
      <c r="C54" s="52" t="s">
        <v>84</v>
      </c>
      <c r="D54" s="52"/>
      <c r="E54" s="52"/>
      <c r="F54" s="52"/>
      <c r="G54" s="52"/>
      <c r="H54" s="52"/>
      <c r="I54" s="52"/>
      <c r="J54" s="52"/>
      <c r="K54" s="52"/>
      <c r="L54" s="23"/>
      <c r="M54" s="23"/>
    </row>
    <row r="55" spans="3:13" s="26" customFormat="1" ht="26.25" customHeight="1">
      <c r="C55" s="52" t="s">
        <v>85</v>
      </c>
      <c r="D55" s="52"/>
      <c r="E55" s="52"/>
      <c r="F55" s="52"/>
      <c r="G55" s="52"/>
      <c r="H55" s="52"/>
      <c r="I55" s="52"/>
      <c r="J55" s="52"/>
      <c r="K55" s="52"/>
      <c r="L55" s="23"/>
      <c r="M55" s="23"/>
    </row>
    <row r="56" spans="3:13" s="26" customFormat="1" ht="12.75">
      <c r="C56" s="50"/>
      <c r="D56" s="50"/>
      <c r="E56" s="50"/>
      <c r="F56" s="50"/>
      <c r="G56" s="50"/>
      <c r="H56" s="50"/>
      <c r="I56" s="50"/>
      <c r="J56" s="50"/>
      <c r="K56" s="50"/>
      <c r="L56" s="23"/>
      <c r="M56" s="23"/>
    </row>
    <row r="57" spans="3:13" s="26" customFormat="1" ht="12.75">
      <c r="C57" s="27" t="s">
        <v>86</v>
      </c>
      <c r="D57" s="28"/>
      <c r="E57" s="28"/>
      <c r="F57" s="28"/>
      <c r="G57" s="23"/>
      <c r="H57" s="23"/>
      <c r="I57" s="23"/>
      <c r="J57" s="23"/>
      <c r="K57" s="23"/>
      <c r="L57" s="23"/>
      <c r="M57" s="23"/>
    </row>
    <row r="58" spans="3:13" s="26" customFormat="1" ht="12.75">
      <c r="C58" s="27" t="s">
        <v>87</v>
      </c>
      <c r="D58" s="28"/>
      <c r="E58" s="28"/>
      <c r="F58" s="28"/>
      <c r="G58" s="23"/>
      <c r="H58" s="23"/>
      <c r="I58" s="23"/>
      <c r="J58" s="23"/>
      <c r="K58" s="23"/>
      <c r="L58" s="23"/>
      <c r="M58" s="23"/>
    </row>
    <row r="59" spans="3:13" s="26" customFormat="1" ht="12.75">
      <c r="C59" s="27" t="s">
        <v>88</v>
      </c>
      <c r="D59" s="28"/>
      <c r="E59" s="28"/>
      <c r="F59" s="28"/>
      <c r="G59" s="23"/>
      <c r="H59" s="23"/>
      <c r="I59" s="23"/>
      <c r="J59" s="23"/>
      <c r="K59" s="23"/>
      <c r="L59" s="23"/>
      <c r="M59" s="23"/>
    </row>
    <row r="60" spans="3:13" s="29" customFormat="1" ht="12.75">
      <c r="H60" s="30"/>
      <c r="I60" s="30"/>
      <c r="J60" s="30"/>
      <c r="K60" s="30"/>
      <c r="L60" s="30"/>
      <c r="M60" s="30"/>
    </row>
  </sheetData>
  <sheetProtection algorithmName="SHA-512" hashValue="Q02ZQGIwaS4B9FQbA0abVjExyrTyAkq5mnZpTzlXrVSjXvOFALpocfV9Md/PkRjS9bWk4wN1uYzH7EHpOJmz3g==" saltValue="e+TmqPvISX5tPOF0fD0z5A==" spinCount="100000" sheet="1" objects="1" scenarios="1"/>
  <autoFilter ref="B5:G42" xr:uid="{827F58B3-313A-4657-AA25-C5957352356F}"/>
  <mergeCells count="18">
    <mergeCell ref="C56:K56"/>
    <mergeCell ref="C45:K50"/>
    <mergeCell ref="C55:K55"/>
    <mergeCell ref="C51:K51"/>
    <mergeCell ref="C52:K52"/>
    <mergeCell ref="C53:K53"/>
    <mergeCell ref="C54:K54"/>
    <mergeCell ref="C44:J44"/>
    <mergeCell ref="B37:M37"/>
    <mergeCell ref="B43:I43"/>
    <mergeCell ref="B1:J1"/>
    <mergeCell ref="B2:M3"/>
    <mergeCell ref="B6:M6"/>
    <mergeCell ref="B7:M7"/>
    <mergeCell ref="B9:M9"/>
    <mergeCell ref="B11:M11"/>
    <mergeCell ref="B13:M13"/>
    <mergeCell ref="B16:M1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#interna&amp;1#_x000D_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54290A495F1A408A9C142B423FAF5B" ma:contentTypeVersion="17" ma:contentTypeDescription="Crie um novo documento." ma:contentTypeScope="" ma:versionID="6e6c1a76cc69ae8e9a5a2ba1f3751dbd">
  <xsd:schema xmlns:xsd="http://www.w3.org/2001/XMLSchema" xmlns:xs="http://www.w3.org/2001/XMLSchema" xmlns:p="http://schemas.microsoft.com/office/2006/metadata/properties" xmlns:ns2="cea1aa59-f2fa-4d08-acd6-9aef6d167143" xmlns:ns3="6b9db48d-698f-4983-b28a-28951eb15860" targetNamespace="http://schemas.microsoft.com/office/2006/metadata/properties" ma:root="true" ma:fieldsID="5f973de48195d2b44c1761d2a59189c3" ns2:_="" ns3:_="">
    <xsd:import namespace="cea1aa59-f2fa-4d08-acd6-9aef6d167143"/>
    <xsd:import namespace="6b9db48d-698f-4983-b28a-28951eb158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1aa59-f2fa-4d08-acd6-9aef6d1671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db48d-698f-4983-b28a-28951eb158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fadcdc-030a-4d94-b490-8b9b2c1c510e}" ma:internalName="TaxCatchAll" ma:showField="CatchAllData" ma:web="6b9db48d-698f-4983-b28a-28951eb158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9db48d-698f-4983-b28a-28951eb15860" xsi:nil="true"/>
    <lcf76f155ced4ddcb4097134ff3c332f xmlns="cea1aa59-f2fa-4d08-acd6-9aef6d1671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A61D18-D541-4CA8-9AED-4235696F762A}"/>
</file>

<file path=customXml/itemProps2.xml><?xml version="1.0" encoding="utf-8"?>
<ds:datastoreItem xmlns:ds="http://schemas.openxmlformats.org/officeDocument/2006/customXml" ds:itemID="{24D791B5-EF74-4F43-B1A7-67547CC06B81}"/>
</file>

<file path=customXml/itemProps3.xml><?xml version="1.0" encoding="utf-8"?>
<ds:datastoreItem xmlns:ds="http://schemas.openxmlformats.org/officeDocument/2006/customXml" ds:itemID="{7C73A08D-9033-44B3-AB58-8636CDDA4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 Tecnologia e Servi?os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Soares Teodoro Ferreira</dc:creator>
  <cp:keywords/>
  <dc:description/>
  <cp:lastModifiedBy/>
  <cp:revision/>
  <dcterms:created xsi:type="dcterms:W3CDTF">2023-06-01T15:07:31Z</dcterms:created>
  <dcterms:modified xsi:type="dcterms:W3CDTF">2023-08-15T19:48:42Z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Enabled">
    <vt:lpwstr>true</vt:lpwstr>
  </property>
  <property fmtid="{D5CDD505-2E9C-101B-9397-08002B2CF9AE}" pid="3" name="MSIP_Label_510e9cc9-ac6f-42b1-bf24-968858a22d9f_SetDate">
    <vt:lpwstr>2023-06-02T19:46:55Z</vt:lpwstr>
  </property>
  <property fmtid="{D5CDD505-2E9C-101B-9397-08002B2CF9AE}" pid="4" name="MSIP_Label_510e9cc9-ac6f-42b1-bf24-968858a22d9f_Method">
    <vt:lpwstr>Privileged</vt:lpwstr>
  </property>
  <property fmtid="{D5CDD505-2E9C-101B-9397-08002B2CF9AE}" pid="5" name="MSIP_Label_510e9cc9-ac6f-42b1-bf24-968858a22d9f_Name">
    <vt:lpwstr>Classificação interna</vt:lpwstr>
  </property>
  <property fmtid="{D5CDD505-2E9C-101B-9397-08002B2CF9AE}" pid="6" name="MSIP_Label_510e9cc9-ac6f-42b1-bf24-968858a22d9f_SiteId">
    <vt:lpwstr>ffc0be44-315f-4479-b12f-56afe6ededd6</vt:lpwstr>
  </property>
  <property fmtid="{D5CDD505-2E9C-101B-9397-08002B2CF9AE}" pid="7" name="MSIP_Label_510e9cc9-ac6f-42b1-bf24-968858a22d9f_ActionId">
    <vt:lpwstr>d0ca6e09-1269-49c8-9172-c305f88f0d8c</vt:lpwstr>
  </property>
  <property fmtid="{D5CDD505-2E9C-101B-9397-08002B2CF9AE}" pid="8" name="MSIP_Label_510e9cc9-ac6f-42b1-bf24-968858a22d9f_ContentBits">
    <vt:lpwstr>1</vt:lpwstr>
  </property>
  <property fmtid="{D5CDD505-2E9C-101B-9397-08002B2CF9AE}" pid="9" name="ContentTypeId">
    <vt:lpwstr>0x010100F954290A495F1A408A9C142B423FAF5B</vt:lpwstr>
  </property>
  <property fmtid="{D5CDD505-2E9C-101B-9397-08002B2CF9AE}" pid="10" name="MediaServiceImageTags">
    <vt:lpwstr/>
  </property>
</Properties>
</file>