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luciana.henriques\Desktop\Nova pasta\"/>
    </mc:Choice>
  </mc:AlternateContent>
  <xr:revisionPtr revIDLastSave="0" documentId="13_ncr:1_{C6685CB4-D3AA-4049-98B6-49FB820A7855}" xr6:coauthVersionLast="43" xr6:coauthVersionMax="43" xr10:uidLastSave="{00000000-0000-0000-0000-000000000000}"/>
  <bookViews>
    <workbookView xWindow="-120" yWindow="-120" windowWidth="29040" windowHeight="15840" firstSheet="3" activeTab="6" xr2:uid="{00000000-000D-0000-FFFF-FFFF00000000}"/>
  </bookViews>
  <sheets>
    <sheet name="POSTO 1" sheetId="3" r:id="rId1"/>
    <sheet name="POSTO 2" sheetId="24" r:id="rId2"/>
    <sheet name="POSTO 3" sheetId="23" r:id="rId3"/>
    <sheet name="POSTO 4" sheetId="21" r:id="rId4"/>
    <sheet name="POSTO 5" sheetId="20" r:id="rId5"/>
    <sheet name="POSTO 6" sheetId="19" r:id="rId6"/>
    <sheet name="Consolidação" sheetId="6" r:id="rId7"/>
  </sheets>
  <definedNames>
    <definedName name="_xlnm.Print_Area" localSheetId="6">Consolidação!$A$1:$H$19</definedName>
    <definedName name="_xlnm.Print_Area" localSheetId="0">'POSTO 1'!$A$1:$Q$49</definedName>
    <definedName name="_xlnm.Print_Area" localSheetId="1">'POSTO 2'!$A$1:$Q$49</definedName>
    <definedName name="_xlnm.Print_Area" localSheetId="2">'POSTO 3'!$A$1:$Q$49</definedName>
    <definedName name="_xlnm.Print_Area" localSheetId="3">'POSTO 4'!$A$1:$Q$49</definedName>
    <definedName name="_xlnm.Print_Area" localSheetId="4">'POSTO 5'!$A$1:$Q$49</definedName>
    <definedName name="_xlnm.Print_Area" localSheetId="5">'POSTO 6'!$A$1:$Q$49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C13" i="6"/>
  <c r="B13" i="6"/>
  <c r="G12" i="6"/>
  <c r="F12" i="6"/>
  <c r="E12" i="6"/>
  <c r="D12" i="6"/>
  <c r="C12" i="6"/>
  <c r="B12" i="6"/>
  <c r="D11" i="6"/>
  <c r="C11" i="6"/>
  <c r="B11" i="6"/>
  <c r="G10" i="6"/>
  <c r="F10" i="6"/>
  <c r="E10" i="6"/>
  <c r="D10" i="6"/>
  <c r="C10" i="6"/>
  <c r="B10" i="6"/>
  <c r="G9" i="6"/>
  <c r="F9" i="6"/>
  <c r="E9" i="6"/>
  <c r="D9" i="6"/>
  <c r="C9" i="6"/>
  <c r="B9" i="6"/>
  <c r="G8" i="6"/>
  <c r="F8" i="6"/>
  <c r="E8" i="6"/>
  <c r="D8" i="6"/>
  <c r="C8" i="6"/>
  <c r="B8" i="6"/>
  <c r="F46" i="24" l="1"/>
  <c r="F47" i="24" s="1"/>
  <c r="F48" i="24" s="1"/>
  <c r="A45" i="24"/>
  <c r="E39" i="24"/>
  <c r="B39" i="24"/>
  <c r="N35" i="24"/>
  <c r="J34" i="24"/>
  <c r="J33" i="24"/>
  <c r="J32" i="24"/>
  <c r="D18" i="24"/>
  <c r="N16" i="24"/>
  <c r="E12" i="24"/>
  <c r="N11" i="24"/>
  <c r="E9" i="24" s="1"/>
  <c r="E11" i="24"/>
  <c r="N10" i="24"/>
  <c r="M7" i="24"/>
  <c r="F46" i="23"/>
  <c r="F47" i="23" s="1"/>
  <c r="F48" i="23" s="1"/>
  <c r="A45" i="23"/>
  <c r="E39" i="23"/>
  <c r="B39" i="23"/>
  <c r="N35" i="23"/>
  <c r="J34" i="23"/>
  <c r="J33" i="23"/>
  <c r="J32" i="23"/>
  <c r="D18" i="23"/>
  <c r="N16" i="23"/>
  <c r="E12" i="23"/>
  <c r="N11" i="23"/>
  <c r="E9" i="23" s="1"/>
  <c r="E11" i="23"/>
  <c r="N10" i="23"/>
  <c r="M7" i="23"/>
  <c r="F46" i="21"/>
  <c r="F47" i="21" s="1"/>
  <c r="A45" i="21"/>
  <c r="E39" i="21"/>
  <c r="B39" i="21"/>
  <c r="N35" i="21"/>
  <c r="J34" i="21"/>
  <c r="J33" i="21"/>
  <c r="J32" i="21"/>
  <c r="D18" i="21"/>
  <c r="N16" i="21"/>
  <c r="E11" i="21" s="1"/>
  <c r="E12" i="21"/>
  <c r="N11" i="21"/>
  <c r="N10" i="21"/>
  <c r="M7" i="21"/>
  <c r="F46" i="20"/>
  <c r="F47" i="20" s="1"/>
  <c r="F48" i="20" s="1"/>
  <c r="A45" i="20"/>
  <c r="E39" i="20"/>
  <c r="B39" i="20"/>
  <c r="N35" i="20"/>
  <c r="J34" i="20"/>
  <c r="J33" i="20"/>
  <c r="J32" i="20"/>
  <c r="D18" i="20"/>
  <c r="N16" i="20"/>
  <c r="E12" i="20"/>
  <c r="N11" i="20"/>
  <c r="E9" i="20" s="1"/>
  <c r="E11" i="20"/>
  <c r="N10" i="20"/>
  <c r="M7" i="20"/>
  <c r="F46" i="19"/>
  <c r="F47" i="19" s="1"/>
  <c r="F48" i="19" s="1"/>
  <c r="A45" i="19"/>
  <c r="E39" i="19"/>
  <c r="B39" i="19"/>
  <c r="N35" i="19"/>
  <c r="J34" i="19"/>
  <c r="J33" i="19"/>
  <c r="J32" i="19"/>
  <c r="D18" i="19"/>
  <c r="N16" i="19"/>
  <c r="E12" i="19"/>
  <c r="N11" i="19"/>
  <c r="E9" i="19" s="1"/>
  <c r="E11" i="19"/>
  <c r="N10" i="19"/>
  <c r="M7" i="19"/>
  <c r="F48" i="21" l="1"/>
  <c r="G11" i="6" s="1"/>
  <c r="F11" i="6"/>
  <c r="E9" i="21"/>
  <c r="J41" i="24"/>
  <c r="D10" i="24" s="1"/>
  <c r="M27" i="24"/>
  <c r="J38" i="24"/>
  <c r="J39" i="24" s="1"/>
  <c r="J38" i="23"/>
  <c r="J39" i="23" s="1"/>
  <c r="J41" i="23" s="1"/>
  <c r="M27" i="23"/>
  <c r="M27" i="21"/>
  <c r="J38" i="21"/>
  <c r="J39" i="21" s="1"/>
  <c r="J41" i="21" s="1"/>
  <c r="M27" i="20"/>
  <c r="J38" i="20"/>
  <c r="J39" i="20" s="1"/>
  <c r="J41" i="20" s="1"/>
  <c r="J41" i="19"/>
  <c r="D10" i="19" s="1"/>
  <c r="M27" i="19"/>
  <c r="J38" i="19"/>
  <c r="J39" i="19" s="1"/>
  <c r="E10" i="24" l="1"/>
  <c r="D13" i="24" s="1"/>
  <c r="D10" i="23"/>
  <c r="E10" i="23"/>
  <c r="D13" i="23" s="1"/>
  <c r="D10" i="21"/>
  <c r="E10" i="21"/>
  <c r="D13" i="21" s="1"/>
  <c r="D10" i="20"/>
  <c r="E10" i="20"/>
  <c r="D13" i="20" s="1"/>
  <c r="E10" i="19"/>
  <c r="D13" i="19" s="1"/>
  <c r="E14" i="24" l="1"/>
  <c r="E15" i="24"/>
  <c r="E14" i="23"/>
  <c r="E15" i="23"/>
  <c r="E14" i="21"/>
  <c r="E15" i="21" s="1"/>
  <c r="E14" i="20"/>
  <c r="E15" i="20"/>
  <c r="E14" i="19"/>
  <c r="D16" i="24" l="1"/>
  <c r="D16" i="23"/>
  <c r="D16" i="21"/>
  <c r="D16" i="20"/>
  <c r="E15" i="19"/>
  <c r="D16" i="19" s="1"/>
  <c r="J32" i="3"/>
  <c r="J33" i="3"/>
  <c r="D17" i="24" l="1"/>
  <c r="E18" i="24"/>
  <c r="D17" i="23"/>
  <c r="E18" i="23"/>
  <c r="D17" i="21"/>
  <c r="E18" i="21"/>
  <c r="D17" i="20"/>
  <c r="E18" i="20"/>
  <c r="D17" i="19"/>
  <c r="E18" i="19"/>
  <c r="N16" i="3"/>
  <c r="A45" i="3"/>
  <c r="E39" i="3"/>
  <c r="B39" i="3"/>
  <c r="N35" i="3"/>
  <c r="D18" i="3" s="1"/>
  <c r="E12" i="3"/>
  <c r="N11" i="3"/>
  <c r="N10" i="3"/>
  <c r="M7" i="3"/>
  <c r="D19" i="24" l="1"/>
  <c r="D19" i="23"/>
  <c r="D19" i="21"/>
  <c r="D19" i="20"/>
  <c r="D19" i="19"/>
  <c r="J38" i="3"/>
  <c r="E11" i="3"/>
  <c r="E9" i="3"/>
  <c r="J34" i="3"/>
  <c r="M27" i="3"/>
  <c r="D20" i="24" l="1"/>
  <c r="E45" i="24"/>
  <c r="E20" i="24"/>
  <c r="D20" i="23"/>
  <c r="E45" i="23"/>
  <c r="E20" i="23"/>
  <c r="D20" i="21"/>
  <c r="E45" i="21"/>
  <c r="E11" i="6" s="1"/>
  <c r="E20" i="21"/>
  <c r="D20" i="20"/>
  <c r="E45" i="20"/>
  <c r="E20" i="20"/>
  <c r="D20" i="19"/>
  <c r="E20" i="19"/>
  <c r="E45" i="19"/>
  <c r="J39" i="3"/>
  <c r="J41" i="3" l="1"/>
  <c r="E10" i="3" s="1"/>
  <c r="D13" i="3" s="1"/>
  <c r="E14" i="3" s="1"/>
  <c r="D10" i="3" l="1"/>
  <c r="E15" i="3"/>
  <c r="D16" i="3" s="1"/>
  <c r="E18" i="3" l="1"/>
  <c r="D17" i="3"/>
  <c r="D19" i="3" l="1"/>
  <c r="D20" i="3" s="1"/>
  <c r="E20" i="3" l="1"/>
  <c r="E45" i="3"/>
  <c r="F46" i="3" s="1"/>
  <c r="F47" i="3" l="1"/>
  <c r="F48" i="3" l="1"/>
  <c r="G14" i="6" l="1"/>
</calcChain>
</file>

<file path=xl/sharedStrings.xml><?xml version="1.0" encoding="utf-8"?>
<sst xmlns="http://schemas.openxmlformats.org/spreadsheetml/2006/main" count="691" uniqueCount="139">
  <si>
    <t>A - DEMONSTRATIVO DE CUSTOS MENSAIS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</si>
  <si>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</si>
  <si>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</si>
  <si>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</si>
  <si>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</si>
  <si>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</si>
  <si>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</si>
  <si>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</si>
  <si>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</si>
  <si>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</si>
  <si>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</si>
  <si>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</si>
  <si>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</si>
  <si>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</si>
  <si>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</si>
  <si>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</si>
  <si>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</si>
  <si>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</si>
  <si>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</si>
  <si>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</si>
  <si>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</si>
  <si>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</si>
  <si>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</si>
  <si>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</si>
  <si>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</si>
  <si>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</si>
  <si>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</si>
  <si>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</si>
  <si>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</si>
  <si>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(2) percentual aplicável aos subtotais 1.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</si>
  <si>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</si>
  <si>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</si>
  <si>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</si>
  <si>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</si>
  <si>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</si>
  <si>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3.D. Outros (especificar)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</si>
  <si>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</si>
  <si>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</si>
  <si>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</si>
  <si>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</si>
  <si>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</si>
  <si>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</si>
  <si>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</si>
  <si>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2.1. 13º Salário</t>
  </si>
  <si>
    <t>3.1. Aviso prévio indenizado</t>
  </si>
  <si>
    <t>PIS/Pasep</t>
  </si>
  <si>
    <t>Cofins</t>
  </si>
  <si>
    <t>3.3. Multa do FGTS</t>
  </si>
  <si>
    <t>Outros (especificar)</t>
  </si>
  <si>
    <t>2.5. Licença paternidade</t>
  </si>
  <si>
    <t>Somatório do GRUPO 3</t>
  </si>
  <si>
    <t>TOTAL</t>
  </si>
  <si>
    <t>GRUPO 4</t>
  </si>
  <si>
    <t>1.7. Seguro Acidente de Trabalho</t>
  </si>
  <si>
    <t>4.1. Incidência do Grupo 1 sobre o Grupo 2</t>
  </si>
  <si>
    <t>2.8. Outros (especificar)</t>
  </si>
  <si>
    <t>Somatório do GRUPO 1</t>
  </si>
  <si>
    <t>Somatório do GRUPO 2</t>
  </si>
  <si>
    <t>Somatório do GRUPO 4</t>
  </si>
  <si>
    <t>TOTAL DOS ENCARGOS</t>
  </si>
  <si>
    <t>CONSOLIDAÇÃO DO VALOR POR POSTO</t>
  </si>
  <si>
    <t>Qtde. de MAO por Posto</t>
  </si>
  <si>
    <t>Base de Cálculo
Hora mês</t>
  </si>
  <si>
    <t>Preço por MAO</t>
  </si>
  <si>
    <t>Quant. de Horas por Mês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</si>
  <si>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</si>
  <si>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</si>
  <si>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</si>
  <si>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</si>
  <si>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</si>
  <si>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</si>
  <si>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</si>
  <si>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Valor mensal do Posto 2</t>
  </si>
  <si>
    <t>Valor total do Posto 2</t>
  </si>
  <si>
    <t>Valor mensal do Posto 3</t>
  </si>
  <si>
    <t>Valor total do Posto 3</t>
  </si>
  <si>
    <t>Valor mensal do Posto 4</t>
  </si>
  <si>
    <t>Valor total do Posto 4</t>
  </si>
  <si>
    <t>Posto</t>
  </si>
  <si>
    <t>Descrição do Posto</t>
  </si>
  <si>
    <t>Horas</t>
  </si>
  <si>
    <t>Posto 1</t>
  </si>
  <si>
    <t>Posto 2</t>
  </si>
  <si>
    <t>Posto 3</t>
  </si>
  <si>
    <t>Posto 4</t>
  </si>
  <si>
    <t>Qtde. de MAO por posto</t>
  </si>
  <si>
    <t>Valor mensal por MAO</t>
  </si>
  <si>
    <t>Total do posto</t>
  </si>
  <si>
    <t>3.2. Incidência do FGTS sobre o item 3.1</t>
  </si>
  <si>
    <t>Qtd de Dias</t>
  </si>
  <si>
    <t>Valor da passagem</t>
  </si>
  <si>
    <t>Qtd de Passagens</t>
  </si>
  <si>
    <t>1.1. INSS</t>
  </si>
  <si>
    <t>1.2. SESC / SESI / SEST</t>
  </si>
  <si>
    <t>1.3. SENAC / SENAI / SENAT</t>
  </si>
  <si>
    <t>1.4. INCRA</t>
  </si>
  <si>
    <t>1.5. Salário Educação</t>
  </si>
  <si>
    <t>1.6. FGTS</t>
  </si>
  <si>
    <t>1.8. SEBRAE</t>
  </si>
  <si>
    <t>2.2. Licença maternidade</t>
  </si>
  <si>
    <t>2.3. Férias + 1/3</t>
  </si>
  <si>
    <t>2.4. Ausência por doença</t>
  </si>
  <si>
    <t>2.6. Ausências Legais</t>
  </si>
  <si>
    <t>2.7. Acidente de Trabalho</t>
  </si>
  <si>
    <t>Cálculos da Multa do FGTS</t>
  </si>
  <si>
    <t>=((0,08*0,5*0,9*(1+(5/56)+(5/56)+(1/3)*(5/56)))*J31</t>
  </si>
  <si>
    <t>=(((0,4+0,1)*0,08)*J31)</t>
  </si>
  <si>
    <t>Valor mensal do Posto 5</t>
  </si>
  <si>
    <t>Valor total do Posto 5</t>
  </si>
  <si>
    <t>Valor mensal do Posto 6</t>
  </si>
  <si>
    <t>Valor total do Posto 6</t>
  </si>
  <si>
    <t>Posto 5</t>
  </si>
  <si>
    <t>Posto 6</t>
  </si>
  <si>
    <t>Valor mensal por posto</t>
  </si>
  <si>
    <t>2.G. Outros (especificar)</t>
  </si>
  <si>
    <t>ISS</t>
  </si>
  <si>
    <t>Dados complementares para composição dos custos referentes à mão de obra</t>
  </si>
  <si>
    <t xml:space="preserve"> TOTAL</t>
  </si>
  <si>
    <t>I - MÃO DE OBRA</t>
  </si>
  <si>
    <t>1.E. Adicional de hora extra</t>
  </si>
  <si>
    <t>1.F. Intervalo intrajornada</t>
  </si>
  <si>
    <t>1.G. Outros (especificar)</t>
  </si>
  <si>
    <t>OBS: SOMENTE PREENCHER OS CAMPOS DESTACADOS DE AMARELO.</t>
  </si>
  <si>
    <t>LICITAÇÃO ELETRÔNICA Nº 01-2001-01-01</t>
  </si>
  <si>
    <t>2.F. Assistência odontológica</t>
  </si>
  <si>
    <t>3.C. Equipamentos ou EPI</t>
  </si>
  <si>
    <t>Acordo, Convenção ou Sentença Normativa em Dissídio Coletivo (Nº de Registro no MTE)</t>
  </si>
  <si>
    <t>(Descrição do Cargo)</t>
  </si>
  <si>
    <t>VALOR GLOBAL</t>
  </si>
  <si>
    <t>#pública</t>
  </si>
  <si>
    <t>FQ415-023 v.01</t>
  </si>
  <si>
    <t>FQ415-023 - PLANILHA DE CUSTOS E FORMAÇÃO DE PREÇOS SEM AVISO PRÉVIO - POSTO 1</t>
  </si>
  <si>
    <t>FQ415-023 - PLANILHA DE CUSTOS E FORMAÇÃO DE PREÇOS SEM AVISO PRÉVIO - POSTO 2</t>
  </si>
  <si>
    <t>FQ415-023 - PLANILHA DE CUSTOS E FORMAÇÃO DE PREÇOS SEM AVISO PRÉVIO - POSTO 3</t>
  </si>
  <si>
    <t>FQ415-023 - PLANILHA DE CUSTOS E FORMAÇÃO DE PREÇOS SEM AVISO PRÉVIO - POSTO 4</t>
  </si>
  <si>
    <t>FQ415-023 - PLANILHA DE CUSTOS E FORMAÇÃO DE PREÇOS SEM AVISO PRÉVIO - POSTO 5</t>
  </si>
  <si>
    <t>FQ415-023 - PLANILHA DE CUSTOS E FORMAÇÃO DE PREÇOS SEM AVISO PRÉVIO - POSTO 6</t>
  </si>
  <si>
    <t>Consolidação de Proposta Comercial</t>
  </si>
  <si>
    <t>FQ415-023 - PLANILHA DE CUSTOS E FORMAÇÃO DE PREÇOS SEM AVISO PRÉVIO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</si>
</sst>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.5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8">
    <xf numFmtId="0" fontId="0" fillId="0" borderId="0" xfId="0"/>
    <xf numFmtId="10" fontId="2" fillId="0" borderId="7" xfId="1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10" fontId="3" fillId="0" borderId="0" xfId="1" applyNumberFormat="1" applyFont="1" applyBorder="1" applyAlignment="1" applyProtection="1">
      <alignment vertical="center"/>
    </xf>
    <xf numFmtId="0" fontId="3" fillId="0" borderId="34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164" fontId="3" fillId="0" borderId="25" xfId="2" applyFont="1" applyFill="1" applyBorder="1" applyAlignment="1" applyProtection="1">
      <alignment horizontal="center" vertical="center"/>
    </xf>
    <xf numFmtId="164" fontId="3" fillId="0" borderId="36" xfId="2" applyFont="1" applyFill="1" applyBorder="1" applyAlignment="1" applyProtection="1">
      <alignment horizontal="center" vertical="center"/>
    </xf>
    <xf numFmtId="164" fontId="3" fillId="0" borderId="38" xfId="2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center"/>
      <protection hidden="1"/>
    </xf>
    <xf numFmtId="0" fontId="14" fillId="0" borderId="0" xfId="0" quotePrefix="1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8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164" fontId="3" fillId="2" borderId="23" xfId="2" applyFont="1" applyFill="1" applyBorder="1" applyAlignment="1" applyProtection="1">
      <alignment horizontal="right" vertical="center" wrapText="1"/>
      <protection hidden="1"/>
    </xf>
    <xf numFmtId="10" fontId="3" fillId="0" borderId="8" xfId="1" applyNumberFormat="1" applyFont="1" applyFill="1" applyBorder="1" applyAlignment="1" applyProtection="1">
      <alignment vertical="center" wrapText="1"/>
      <protection hidden="1"/>
    </xf>
    <xf numFmtId="164" fontId="3" fillId="0" borderId="0" xfId="2" applyFont="1" applyFill="1" applyBorder="1" applyAlignment="1" applyProtection="1">
      <alignment horizontal="right" vertical="center" wrapText="1"/>
      <protection hidden="1"/>
    </xf>
    <xf numFmtId="10" fontId="3" fillId="2" borderId="10" xfId="1" applyNumberFormat="1" applyFont="1" applyFill="1" applyBorder="1" applyAlignment="1" applyProtection="1">
      <alignment vertical="center"/>
      <protection hidden="1"/>
    </xf>
    <xf numFmtId="0" fontId="3" fillId="0" borderId="8" xfId="0" applyFont="1" applyFill="1" applyBorder="1" applyAlignment="1" applyProtection="1">
      <alignment vertical="center"/>
      <protection hidden="1"/>
    </xf>
    <xf numFmtId="164" fontId="3" fillId="2" borderId="14" xfId="2" applyFont="1" applyFill="1" applyBorder="1" applyAlignment="1" applyProtection="1">
      <alignment horizontal="right" vertical="center" wrapText="1"/>
      <protection hidden="1"/>
    </xf>
    <xf numFmtId="164" fontId="3" fillId="2" borderId="21" xfId="2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vertical="center"/>
      <protection hidden="1"/>
    </xf>
    <xf numFmtId="10" fontId="3" fillId="2" borderId="11" xfId="1" applyNumberFormat="1" applyFont="1" applyFill="1" applyBorder="1" applyAlignment="1" applyProtection="1">
      <alignment vertical="center"/>
      <protection hidden="1"/>
    </xf>
    <xf numFmtId="10" fontId="3" fillId="2" borderId="12" xfId="1" applyNumberFormat="1" applyFont="1" applyFill="1" applyBorder="1" applyAlignment="1" applyProtection="1">
      <alignment vertical="center"/>
      <protection hidden="1"/>
    </xf>
    <xf numFmtId="10" fontId="3" fillId="2" borderId="13" xfId="1" applyNumberFormat="1" applyFont="1" applyFill="1" applyBorder="1" applyAlignment="1" applyProtection="1">
      <alignment vertical="center"/>
      <protection hidden="1"/>
    </xf>
    <xf numFmtId="164" fontId="3" fillId="2" borderId="15" xfId="2" applyFont="1" applyFill="1" applyBorder="1" applyAlignment="1" applyProtection="1">
      <alignment horizontal="right" vertical="center" wrapText="1"/>
      <protection hidden="1"/>
    </xf>
    <xf numFmtId="165" fontId="3" fillId="0" borderId="0" xfId="2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10" fontId="3" fillId="0" borderId="0" xfId="1" applyNumberFormat="1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10" fontId="3" fillId="0" borderId="0" xfId="0" applyNumberFormat="1" applyFont="1" applyFill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10" fontId="3" fillId="2" borderId="32" xfId="0" applyNumberFormat="1" applyFont="1" applyFill="1" applyBorder="1" applyAlignment="1" applyProtection="1">
      <alignment vertical="center"/>
      <protection hidden="1"/>
    </xf>
    <xf numFmtId="10" fontId="3" fillId="2" borderId="33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10" fontId="2" fillId="2" borderId="20" xfId="0" applyNumberFormat="1" applyFont="1" applyFill="1" applyBorder="1" applyAlignment="1" applyProtection="1">
      <alignment vertical="center"/>
      <protection hidden="1"/>
    </xf>
    <xf numFmtId="10" fontId="2" fillId="2" borderId="18" xfId="1" applyNumberFormat="1" applyFont="1" applyFill="1" applyBorder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0" fontId="3" fillId="2" borderId="26" xfId="0" applyNumberFormat="1" applyFont="1" applyFill="1" applyBorder="1" applyAlignment="1" applyProtection="1">
      <alignment vertical="center"/>
      <protection hidden="1"/>
    </xf>
    <xf numFmtId="10" fontId="2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Border="1" applyProtection="1">
      <protection hidden="1"/>
    </xf>
    <xf numFmtId="0" fontId="2" fillId="2" borderId="16" xfId="0" applyFont="1" applyFill="1" applyBorder="1" applyAlignment="1" applyProtection="1">
      <alignment horizontal="left" vertical="center"/>
      <protection hidden="1"/>
    </xf>
    <xf numFmtId="0" fontId="2" fillId="2" borderId="17" xfId="0" applyFont="1" applyFill="1" applyBorder="1" applyAlignment="1" applyProtection="1">
      <alignment horizontal="left" vertical="center"/>
      <protection hidden="1"/>
    </xf>
    <xf numFmtId="10" fontId="2" fillId="2" borderId="18" xfId="0" applyNumberFormat="1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10" fontId="3" fillId="0" borderId="3" xfId="1" applyNumberFormat="1" applyFont="1" applyBorder="1" applyAlignment="1" applyProtection="1">
      <alignment vertical="center"/>
      <protection hidden="1"/>
    </xf>
    <xf numFmtId="164" fontId="3" fillId="2" borderId="25" xfId="2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" fillId="0" borderId="25" xfId="2" applyNumberFormat="1" applyFont="1" applyBorder="1" applyAlignment="1" applyProtection="1">
      <alignment horizontal="center" vertical="center"/>
    </xf>
    <xf numFmtId="0" fontId="3" fillId="0" borderId="36" xfId="2" applyNumberFormat="1" applyFont="1" applyBorder="1" applyAlignment="1" applyProtection="1">
      <alignment horizontal="center" vertical="center"/>
    </xf>
    <xf numFmtId="0" fontId="3" fillId="0" borderId="38" xfId="2" applyNumberFormat="1" applyFont="1" applyBorder="1" applyAlignment="1" applyProtection="1">
      <alignment horizontal="center" vertical="center"/>
    </xf>
    <xf numFmtId="164" fontId="3" fillId="3" borderId="26" xfId="2" applyFont="1" applyFill="1" applyBorder="1" applyAlignment="1" applyProtection="1">
      <alignment horizontal="right" vertical="center" wrapText="1"/>
      <protection locked="0"/>
    </xf>
    <xf numFmtId="10" fontId="3" fillId="3" borderId="11" xfId="1" applyNumberFormat="1" applyFont="1" applyFill="1" applyBorder="1" applyAlignment="1" applyProtection="1">
      <alignment vertical="center"/>
      <protection locked="0"/>
    </xf>
    <xf numFmtId="164" fontId="3" fillId="3" borderId="27" xfId="2" applyFont="1" applyFill="1" applyBorder="1" applyAlignment="1" applyProtection="1">
      <alignment horizontal="right" vertical="center" wrapText="1"/>
      <protection locked="0"/>
    </xf>
    <xf numFmtId="164" fontId="3" fillId="3" borderId="21" xfId="2" applyFont="1" applyFill="1" applyBorder="1" applyAlignment="1" applyProtection="1">
      <alignment horizontal="right" vertical="center" wrapText="1"/>
      <protection locked="0"/>
    </xf>
    <xf numFmtId="164" fontId="3" fillId="3" borderId="24" xfId="2" applyFont="1" applyFill="1" applyBorder="1" applyAlignment="1" applyProtection="1">
      <alignment horizontal="right" vertical="center" wrapText="1"/>
      <protection locked="0"/>
    </xf>
    <xf numFmtId="0" fontId="3" fillId="3" borderId="59" xfId="0" applyFont="1" applyFill="1" applyBorder="1" applyAlignment="1" applyProtection="1">
      <alignment horizontal="center" vertical="center"/>
      <protection locked="0"/>
    </xf>
    <xf numFmtId="164" fontId="3" fillId="3" borderId="60" xfId="2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164" fontId="3" fillId="3" borderId="6" xfId="2" applyFont="1" applyFill="1" applyBorder="1" applyAlignment="1" applyProtection="1">
      <alignment horizontal="right" vertical="center" wrapText="1"/>
      <protection locked="0"/>
    </xf>
    <xf numFmtId="10" fontId="3" fillId="3" borderId="28" xfId="1" applyNumberFormat="1" applyFont="1" applyFill="1" applyBorder="1" applyAlignment="1" applyProtection="1">
      <alignment vertical="center" wrapText="1"/>
      <protection locked="0"/>
    </xf>
    <xf numFmtId="10" fontId="3" fillId="3" borderId="29" xfId="1" applyNumberFormat="1" applyFont="1" applyFill="1" applyBorder="1" applyAlignment="1" applyProtection="1">
      <alignment vertical="center" wrapText="1"/>
      <protection locked="0"/>
    </xf>
    <xf numFmtId="10" fontId="3" fillId="3" borderId="30" xfId="1" applyNumberFormat="1" applyFont="1" applyFill="1" applyBorder="1" applyAlignment="1" applyProtection="1">
      <alignment vertical="center" wrapText="1"/>
      <protection locked="0"/>
    </xf>
    <xf numFmtId="10" fontId="3" fillId="3" borderId="28" xfId="0" applyNumberFormat="1" applyFont="1" applyFill="1" applyBorder="1" applyAlignment="1" applyProtection="1">
      <alignment vertical="center"/>
      <protection locked="0"/>
    </xf>
    <xf numFmtId="10" fontId="3" fillId="3" borderId="21" xfId="0" applyNumberFormat="1" applyFont="1" applyFill="1" applyBorder="1" applyAlignment="1" applyProtection="1">
      <alignment vertical="center"/>
      <protection locked="0"/>
    </xf>
    <xf numFmtId="10" fontId="3" fillId="3" borderId="24" xfId="0" applyNumberFormat="1" applyFont="1" applyFill="1" applyBorder="1" applyAlignment="1" applyProtection="1">
      <alignment vertical="center"/>
      <protection locked="0"/>
    </xf>
    <xf numFmtId="10" fontId="3" fillId="3" borderId="26" xfId="0" applyNumberFormat="1" applyFont="1" applyFill="1" applyBorder="1" applyAlignment="1" applyProtection="1">
      <alignment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hidden="1"/>
    </xf>
    <xf numFmtId="10" fontId="3" fillId="2" borderId="1" xfId="1" applyNumberFormat="1" applyFont="1" applyFill="1" applyBorder="1" applyAlignment="1" applyProtection="1">
      <alignment vertical="center" wrapText="1"/>
      <protection hidden="1"/>
    </xf>
    <xf numFmtId="10" fontId="3" fillId="2" borderId="2" xfId="1" applyNumberFormat="1" applyFont="1" applyFill="1" applyBorder="1" applyAlignment="1" applyProtection="1">
      <alignment vertical="center" wrapText="1"/>
      <protection hidden="1"/>
    </xf>
    <xf numFmtId="10" fontId="3" fillId="3" borderId="2" xfId="1" applyNumberFormat="1" applyFont="1" applyFill="1" applyBorder="1" applyAlignment="1" applyProtection="1">
      <alignment vertical="center" wrapText="1"/>
      <protection locked="0"/>
    </xf>
    <xf numFmtId="10" fontId="3" fillId="2" borderId="22" xfId="1" applyNumberFormat="1" applyFont="1" applyFill="1" applyBorder="1" applyAlignment="1" applyProtection="1">
      <alignment vertical="center" wrapText="1"/>
      <protection hidden="1"/>
    </xf>
    <xf numFmtId="10" fontId="3" fillId="3" borderId="23" xfId="0" applyNumberFormat="1" applyFont="1" applyFill="1" applyBorder="1" applyAlignment="1" applyProtection="1">
      <alignment vertical="center"/>
      <protection locked="0"/>
    </xf>
    <xf numFmtId="10" fontId="3" fillId="3" borderId="14" xfId="1" applyNumberFormat="1" applyFont="1" applyFill="1" applyBorder="1" applyAlignment="1" applyProtection="1">
      <alignment vertical="center"/>
      <protection locked="0"/>
    </xf>
    <xf numFmtId="10" fontId="3" fillId="3" borderId="14" xfId="0" applyNumberFormat="1" applyFont="1" applyFill="1" applyBorder="1" applyAlignment="1" applyProtection="1">
      <alignment vertical="center"/>
      <protection locked="0"/>
    </xf>
    <xf numFmtId="14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64" fontId="3" fillId="2" borderId="27" xfId="2" applyFont="1" applyFill="1" applyBorder="1" applyAlignment="1" applyProtection="1">
      <alignment horizontal="right" vertical="center" wrapText="1"/>
      <protection hidden="1"/>
    </xf>
    <xf numFmtId="49" fontId="2" fillId="3" borderId="26" xfId="2" applyNumberFormat="1" applyFont="1" applyFill="1" applyBorder="1" applyAlignment="1" applyProtection="1">
      <alignment horizontal="center" vertical="center"/>
      <protection locked="0"/>
    </xf>
    <xf numFmtId="166" fontId="2" fillId="3" borderId="21" xfId="0" applyNumberFormat="1" applyFont="1" applyFill="1" applyBorder="1" applyAlignment="1" applyProtection="1">
      <alignment horizontal="center" vertical="center"/>
      <protection locked="0"/>
    </xf>
    <xf numFmtId="49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43" xfId="0" applyNumberFormat="1" applyFont="1" applyFill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protection hidden="1"/>
    </xf>
    <xf numFmtId="0" fontId="2" fillId="2" borderId="19" xfId="0" applyFont="1" applyFill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right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9" fillId="0" borderId="17" xfId="0" applyFont="1" applyBorder="1" applyAlignment="1" applyProtection="1">
      <alignment horizontal="left" vertical="center"/>
      <protection hidden="1"/>
    </xf>
    <xf numFmtId="0" fontId="9" fillId="0" borderId="51" xfId="0" applyFont="1" applyBorder="1" applyAlignment="1" applyProtection="1">
      <alignment horizontal="left" vertical="center"/>
      <protection hidden="1"/>
    </xf>
    <xf numFmtId="0" fontId="9" fillId="0" borderId="34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3" borderId="12" xfId="0" applyFont="1" applyFill="1" applyBorder="1" applyAlignment="1" applyProtection="1">
      <alignment horizontal="left" vertical="center"/>
      <protection locked="0" hidden="1"/>
    </xf>
    <xf numFmtId="0" fontId="9" fillId="3" borderId="49" xfId="0" applyFont="1" applyFill="1" applyBorder="1" applyAlignment="1" applyProtection="1">
      <alignment horizontal="left" vertical="center"/>
      <protection locked="0"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3" fillId="3" borderId="25" xfId="2" applyNumberFormat="1" applyFont="1" applyFill="1" applyBorder="1" applyAlignment="1" applyProtection="1">
      <alignment horizontal="center" vertical="center"/>
      <protection locked="0"/>
    </xf>
    <xf numFmtId="0" fontId="3" fillId="3" borderId="27" xfId="2" applyNumberFormat="1" applyFont="1" applyFill="1" applyBorder="1" applyAlignment="1" applyProtection="1">
      <alignment horizontal="center" vertical="center"/>
      <protection locked="0"/>
    </xf>
    <xf numFmtId="164" fontId="2" fillId="2" borderId="40" xfId="2" applyFont="1" applyFill="1" applyBorder="1" applyAlignment="1" applyProtection="1">
      <alignment horizontal="center" vertical="center"/>
      <protection hidden="1"/>
    </xf>
    <xf numFmtId="164" fontId="2" fillId="2" borderId="9" xfId="2" applyFont="1" applyFill="1" applyBorder="1" applyAlignment="1" applyProtection="1">
      <alignment horizontal="center" vertical="center"/>
      <protection hidden="1"/>
    </xf>
    <xf numFmtId="164" fontId="2" fillId="0" borderId="41" xfId="2" applyFont="1" applyBorder="1" applyAlignment="1" applyProtection="1">
      <alignment horizontal="center" vertical="center"/>
      <protection hidden="1"/>
    </xf>
    <xf numFmtId="164" fontId="2" fillId="0" borderId="42" xfId="2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2" fillId="0" borderId="40" xfId="0" applyFont="1" applyBorder="1" applyAlignment="1" applyProtection="1">
      <alignment horizontal="left"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0" fontId="1" fillId="0" borderId="57" xfId="0" applyFont="1" applyBorder="1" applyAlignment="1" applyProtection="1">
      <alignment horizontal="left" vertical="center"/>
      <protection hidden="1"/>
    </xf>
    <xf numFmtId="0" fontId="1" fillId="0" borderId="58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62" xfId="0" applyFont="1" applyBorder="1" applyAlignment="1" applyProtection="1">
      <alignment horizontal="left" vertical="center"/>
      <protection hidden="1"/>
    </xf>
    <xf numFmtId="164" fontId="2" fillId="0" borderId="3" xfId="2" applyFont="1" applyBorder="1" applyAlignment="1" applyProtection="1">
      <alignment horizontal="center" vertical="center"/>
      <protection hidden="1"/>
    </xf>
    <xf numFmtId="164" fontId="2" fillId="0" borderId="43" xfId="2" applyFont="1" applyBorder="1" applyAlignment="1" applyProtection="1">
      <alignment horizontal="center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9" fillId="0" borderId="50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2" fillId="0" borderId="51" xfId="0" applyFont="1" applyBorder="1" applyAlignment="1" applyProtection="1">
      <alignment horizontal="center" vertical="center"/>
      <protection hidden="1"/>
    </xf>
    <xf numFmtId="0" fontId="2" fillId="0" borderId="78" xfId="0" applyFont="1" applyBorder="1" applyAlignment="1" applyProtection="1">
      <alignment horizontal="center" vertical="center" wrapText="1"/>
      <protection hidden="1"/>
    </xf>
    <xf numFmtId="0" fontId="2" fillId="0" borderId="53" xfId="0" applyFont="1" applyBorder="1" applyAlignment="1" applyProtection="1">
      <alignment horizontal="center" vertical="center" wrapText="1"/>
      <protection hidden="1"/>
    </xf>
    <xf numFmtId="0" fontId="1" fillId="0" borderId="34" xfId="0" applyFont="1" applyBorder="1" applyAlignment="1" applyProtection="1">
      <alignment horizontal="left" vertical="center" wrapText="1"/>
      <protection hidden="1"/>
    </xf>
    <xf numFmtId="0" fontId="1" fillId="0" borderId="55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9" fillId="0" borderId="69" xfId="0" applyFont="1" applyBorder="1" applyAlignment="1" applyProtection="1">
      <alignment horizontal="left" vertical="center"/>
      <protection hidden="1"/>
    </xf>
    <xf numFmtId="0" fontId="9" fillId="0" borderId="27" xfId="0" applyFont="1" applyBorder="1" applyAlignment="1" applyProtection="1">
      <alignment horizontal="left" vertical="center"/>
      <protection hidden="1"/>
    </xf>
    <xf numFmtId="164" fontId="2" fillId="0" borderId="0" xfId="2" applyFont="1" applyFill="1" applyBorder="1" applyAlignment="1" applyProtection="1">
      <alignment horizontal="right" vertical="center" wrapText="1"/>
      <protection hidden="1"/>
    </xf>
    <xf numFmtId="164" fontId="2" fillId="0" borderId="8" xfId="2" applyFont="1" applyFill="1" applyBorder="1" applyAlignment="1" applyProtection="1">
      <alignment horizontal="right" vertical="center" wrapText="1"/>
      <protection hidden="1"/>
    </xf>
    <xf numFmtId="0" fontId="2" fillId="0" borderId="70" xfId="0" applyFont="1" applyBorder="1" applyAlignment="1" applyProtection="1">
      <alignment horizontal="left" vertical="center"/>
      <protection hidden="1"/>
    </xf>
    <xf numFmtId="0" fontId="2" fillId="0" borderId="41" xfId="0" applyFont="1" applyBorder="1" applyAlignment="1" applyProtection="1">
      <alignment horizontal="left" vertical="center"/>
      <protection hidden="1"/>
    </xf>
    <xf numFmtId="0" fontId="2" fillId="0" borderId="71" xfId="0" applyFont="1" applyBorder="1" applyAlignment="1" applyProtection="1">
      <alignment horizontal="left" vertical="center"/>
      <protection hidden="1"/>
    </xf>
    <xf numFmtId="0" fontId="2" fillId="2" borderId="16" xfId="0" applyFont="1" applyFill="1" applyBorder="1" applyAlignment="1" applyProtection="1">
      <alignment horizontal="right" vertical="center"/>
      <protection hidden="1"/>
    </xf>
    <xf numFmtId="0" fontId="2" fillId="2" borderId="17" xfId="0" applyFont="1" applyFill="1" applyBorder="1" applyAlignment="1" applyProtection="1">
      <alignment horizontal="right" vertical="center"/>
      <protection hidden="1"/>
    </xf>
    <xf numFmtId="0" fontId="2" fillId="2" borderId="51" xfId="0" applyFont="1" applyFill="1" applyBorder="1" applyAlignment="1" applyProtection="1">
      <alignment horizontal="right" vertical="center"/>
      <protection hidden="1"/>
    </xf>
    <xf numFmtId="0" fontId="9" fillId="0" borderId="57" xfId="0" applyFont="1" applyBorder="1" applyAlignment="1" applyProtection="1">
      <alignment horizontal="left" vertical="center"/>
      <protection hidden="1"/>
    </xf>
    <xf numFmtId="0" fontId="9" fillId="0" borderId="58" xfId="0" applyFont="1" applyBorder="1" applyAlignment="1" applyProtection="1">
      <alignment horizontal="left" vertical="center"/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3" fillId="0" borderId="46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left" vertical="center"/>
      <protection hidden="1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17" xfId="0" applyFont="1" applyFill="1" applyBorder="1" applyAlignment="1" applyProtection="1">
      <alignment horizontal="center" vertical="center" wrapText="1"/>
      <protection hidden="1"/>
    </xf>
    <xf numFmtId="0" fontId="13" fillId="2" borderId="53" xfId="0" applyFont="1" applyFill="1" applyBorder="1" applyAlignment="1" applyProtection="1">
      <alignment horizontal="center" vertical="center" wrapText="1"/>
      <protection hidden="1"/>
    </xf>
    <xf numFmtId="0" fontId="1" fillId="0" borderId="35" xfId="0" applyFont="1" applyBorder="1" applyAlignment="1" applyProtection="1">
      <alignment horizontal="left" vertical="center"/>
      <protection hidden="1"/>
    </xf>
    <xf numFmtId="0" fontId="1" fillId="0" borderId="5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9" fillId="3" borderId="4" xfId="0" applyFont="1" applyFill="1" applyBorder="1" applyAlignment="1" applyProtection="1">
      <alignment horizontal="left" vertical="center"/>
      <protection locked="0" hidden="1"/>
    </xf>
    <xf numFmtId="0" fontId="9" fillId="3" borderId="24" xfId="0" applyFont="1" applyFill="1" applyBorder="1" applyAlignment="1" applyProtection="1">
      <alignment horizontal="left" vertical="center"/>
      <protection locked="0" hidden="1"/>
    </xf>
    <xf numFmtId="164" fontId="2" fillId="2" borderId="16" xfId="2" applyFont="1" applyFill="1" applyBorder="1" applyAlignment="1" applyProtection="1">
      <alignment horizontal="right" vertical="center" wrapText="1"/>
      <protection hidden="1"/>
    </xf>
    <xf numFmtId="164" fontId="2" fillId="2" borderId="53" xfId="2" applyFont="1" applyFill="1" applyBorder="1" applyAlignment="1" applyProtection="1">
      <alignment horizontal="right" vertical="center" wrapText="1"/>
      <protection hidden="1"/>
    </xf>
    <xf numFmtId="0" fontId="2" fillId="2" borderId="53" xfId="0" applyFont="1" applyFill="1" applyBorder="1" applyAlignment="1" applyProtection="1">
      <alignment horizontal="right" vertical="center"/>
      <protection hidden="1"/>
    </xf>
    <xf numFmtId="0" fontId="9" fillId="0" borderId="35" xfId="0" applyFont="1" applyBorder="1" applyAlignment="1" applyProtection="1">
      <alignment horizontal="left"/>
      <protection hidden="1"/>
    </xf>
    <xf numFmtId="0" fontId="9" fillId="0" borderId="50" xfId="0" applyFont="1" applyBorder="1" applyAlignment="1" applyProtection="1">
      <alignment horizontal="left"/>
      <protection hidden="1"/>
    </xf>
    <xf numFmtId="0" fontId="9" fillId="0" borderId="31" xfId="0" applyFont="1" applyBorder="1" applyAlignment="1" applyProtection="1">
      <alignment horizontal="left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10" fillId="2" borderId="16" xfId="0" applyFont="1" applyFill="1" applyBorder="1" applyAlignment="1" applyProtection="1">
      <alignment horizontal="right" vertical="center"/>
      <protection hidden="1"/>
    </xf>
    <xf numFmtId="0" fontId="10" fillId="2" borderId="17" xfId="0" applyFont="1" applyFill="1" applyBorder="1" applyAlignment="1" applyProtection="1">
      <alignment horizontal="right" vertical="center"/>
      <protection hidden="1"/>
    </xf>
    <xf numFmtId="0" fontId="10" fillId="2" borderId="53" xfId="0" applyFont="1" applyFill="1" applyBorder="1" applyAlignment="1" applyProtection="1">
      <alignment horizontal="right" vertical="center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54" xfId="0" applyFont="1" applyBorder="1" applyAlignment="1" applyProtection="1">
      <alignment horizontal="left" vertical="center" wrapText="1"/>
      <protection hidden="1"/>
    </xf>
    <xf numFmtId="0" fontId="9" fillId="0" borderId="23" xfId="0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36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0" fontId="9" fillId="3" borderId="57" xfId="0" applyFont="1" applyFill="1" applyBorder="1" applyAlignment="1" applyProtection="1">
      <alignment horizontal="left"/>
      <protection locked="0" hidden="1"/>
    </xf>
    <xf numFmtId="0" fontId="9" fillId="3" borderId="58" xfId="0" applyFont="1" applyFill="1" applyBorder="1" applyAlignment="1" applyProtection="1">
      <alignment horizontal="left"/>
      <protection locked="0" hidden="1"/>
    </xf>
    <xf numFmtId="0" fontId="9" fillId="3" borderId="33" xfId="0" applyFont="1" applyFill="1" applyBorder="1" applyAlignment="1" applyProtection="1">
      <alignment horizontal="left"/>
      <protection locked="0" hidden="1"/>
    </xf>
    <xf numFmtId="0" fontId="9" fillId="0" borderId="46" xfId="0" applyFont="1" applyBorder="1" applyAlignment="1" applyProtection="1">
      <alignment horizontal="left"/>
      <protection hidden="1"/>
    </xf>
    <xf numFmtId="0" fontId="9" fillId="0" borderId="39" xfId="0" applyFont="1" applyBorder="1" applyAlignment="1" applyProtection="1">
      <alignment horizontal="left"/>
      <protection hidden="1"/>
    </xf>
    <xf numFmtId="0" fontId="9" fillId="0" borderId="29" xfId="0" applyFont="1" applyBorder="1" applyAlignment="1" applyProtection="1">
      <alignment horizontal="left"/>
      <protection hidden="1"/>
    </xf>
    <xf numFmtId="0" fontId="2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36" xfId="0" applyFont="1" applyFill="1" applyBorder="1" applyAlignment="1" applyProtection="1">
      <alignment horizontal="right" vertical="center" wrapText="1"/>
      <protection hidden="1"/>
    </xf>
    <xf numFmtId="0" fontId="2" fillId="4" borderId="14" xfId="0" applyFont="1" applyFill="1" applyBorder="1" applyAlignment="1" applyProtection="1">
      <alignment horizontal="right" vertical="center" wrapText="1"/>
      <protection hidden="1"/>
    </xf>
    <xf numFmtId="164" fontId="2" fillId="4" borderId="2" xfId="2" applyFont="1" applyFill="1" applyBorder="1" applyAlignment="1" applyProtection="1">
      <alignment horizontal="right" vertical="center" wrapText="1"/>
      <protection hidden="1"/>
    </xf>
    <xf numFmtId="164" fontId="2" fillId="4" borderId="14" xfId="2" applyFont="1" applyFill="1" applyBorder="1" applyAlignment="1" applyProtection="1">
      <alignment horizontal="right" vertical="center" wrapText="1"/>
      <protection hidden="1"/>
    </xf>
    <xf numFmtId="0" fontId="2" fillId="0" borderId="63" xfId="0" applyFont="1" applyBorder="1" applyAlignment="1" applyProtection="1">
      <alignment horizontal="center" vertical="center" textRotation="90" wrapText="1"/>
      <protection hidden="1"/>
    </xf>
    <xf numFmtId="0" fontId="2" fillId="0" borderId="64" xfId="0" applyFont="1" applyBorder="1" applyAlignment="1" applyProtection="1">
      <alignment horizontal="center" vertical="center" textRotation="90" wrapText="1"/>
      <protection hidden="1"/>
    </xf>
    <xf numFmtId="0" fontId="2" fillId="0" borderId="65" xfId="0" applyFont="1" applyBorder="1" applyAlignment="1" applyProtection="1">
      <alignment horizontal="center" vertical="center" textRotation="90" wrapText="1"/>
      <protection hidden="1"/>
    </xf>
    <xf numFmtId="165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59" xfId="0" applyFont="1" applyFill="1" applyBorder="1" applyAlignment="1" applyProtection="1">
      <alignment horizontal="right" vertical="center" wrapText="1"/>
      <protection hidden="1"/>
    </xf>
    <xf numFmtId="0" fontId="2" fillId="2" borderId="60" xfId="0" applyFont="1" applyFill="1" applyBorder="1" applyAlignment="1" applyProtection="1">
      <alignment horizontal="right" vertical="center" wrapText="1"/>
      <protection hidden="1"/>
    </xf>
    <xf numFmtId="0" fontId="2" fillId="2" borderId="61" xfId="0" applyFont="1" applyFill="1" applyBorder="1" applyAlignment="1" applyProtection="1">
      <alignment horizontal="right" vertical="center" wrapText="1"/>
      <protection hidden="1"/>
    </xf>
    <xf numFmtId="164" fontId="2" fillId="2" borderId="59" xfId="2" applyFont="1" applyFill="1" applyBorder="1" applyAlignment="1" applyProtection="1">
      <alignment horizontal="right" vertical="center" wrapText="1"/>
      <protection hidden="1"/>
    </xf>
    <xf numFmtId="164" fontId="2" fillId="2" borderId="61" xfId="2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2" fillId="2" borderId="56" xfId="0" applyFont="1" applyFill="1" applyBorder="1" applyAlignment="1" applyProtection="1">
      <alignment horizontal="right" vertical="center" wrapText="1"/>
      <protection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9" fillId="0" borderId="22" xfId="0" applyFont="1" applyBorder="1" applyAlignment="1" applyProtection="1">
      <alignment horizontal="left" vertical="center" wrapText="1"/>
      <protection hidden="1"/>
    </xf>
    <xf numFmtId="0" fontId="9" fillId="0" borderId="38" xfId="0" applyFont="1" applyBorder="1" applyAlignment="1" applyProtection="1">
      <alignment horizontal="left" vertical="center" wrapText="1"/>
      <protection hidden="1"/>
    </xf>
    <xf numFmtId="0" fontId="9" fillId="0" borderId="15" xfId="0" applyFont="1" applyBorder="1" applyAlignment="1" applyProtection="1">
      <alignment horizontal="left" vertical="center" wrapText="1"/>
      <protection hidden="1"/>
    </xf>
    <xf numFmtId="164" fontId="2" fillId="2" borderId="47" xfId="2" applyFont="1" applyFill="1" applyBorder="1" applyAlignment="1" applyProtection="1">
      <alignment horizontal="right" vertical="center" wrapText="1"/>
      <protection hidden="1"/>
    </xf>
    <xf numFmtId="164" fontId="2" fillId="2" borderId="48" xfId="2" applyFont="1" applyFill="1" applyBorder="1" applyAlignment="1" applyProtection="1">
      <alignment horizontal="right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1" fillId="0" borderId="50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43" fontId="10" fillId="0" borderId="74" xfId="0" applyNumberFormat="1" applyFont="1" applyFill="1" applyBorder="1" applyAlignment="1" applyProtection="1">
      <alignment horizontal="center" vertical="center" wrapText="1"/>
      <protection hidden="1"/>
    </xf>
    <xf numFmtId="43" fontId="10" fillId="0" borderId="59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72" xfId="2" applyFont="1" applyFill="1" applyBorder="1" applyAlignment="1" applyProtection="1">
      <alignment horizontal="center" vertical="center" wrapText="1"/>
      <protection hidden="1"/>
    </xf>
    <xf numFmtId="164" fontId="10" fillId="0" borderId="60" xfId="2" applyFont="1" applyFill="1" applyBorder="1" applyAlignment="1" applyProtection="1">
      <alignment horizontal="center" vertical="center" wrapText="1"/>
      <protection hidden="1"/>
    </xf>
    <xf numFmtId="164" fontId="10" fillId="0" borderId="73" xfId="2" applyFont="1" applyFill="1" applyBorder="1" applyAlignment="1" applyProtection="1">
      <alignment horizontal="center" vertical="center" wrapText="1"/>
      <protection hidden="1"/>
    </xf>
    <xf numFmtId="164" fontId="10" fillId="0" borderId="20" xfId="2" applyFont="1" applyFill="1" applyBorder="1" applyAlignment="1" applyProtection="1">
      <alignment horizontal="center" vertical="center" wrapText="1"/>
      <protection hidden="1"/>
    </xf>
    <xf numFmtId="164" fontId="2" fillId="0" borderId="8" xfId="2" applyFont="1" applyFill="1" applyBorder="1" applyAlignment="1" applyProtection="1">
      <alignment horizontal="center" vertical="center" wrapText="1"/>
      <protection hidden="1"/>
    </xf>
    <xf numFmtId="164" fontId="2" fillId="0" borderId="0" xfId="2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9" fillId="0" borderId="34" xfId="0" applyFont="1" applyBorder="1" applyAlignment="1" applyProtection="1">
      <alignment horizontal="left"/>
      <protection hidden="1"/>
    </xf>
    <xf numFmtId="0" fontId="9" fillId="0" borderId="55" xfId="0" applyFont="1" applyBorder="1" applyAlignment="1" applyProtection="1">
      <alignment horizontal="left"/>
      <protection hidden="1"/>
    </xf>
    <xf numFmtId="0" fontId="9" fillId="0" borderId="28" xfId="0" applyFont="1" applyBorder="1" applyAlignment="1" applyProtection="1">
      <alignment horizontal="left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164" fontId="2" fillId="0" borderId="66" xfId="2" applyFont="1" applyBorder="1" applyAlignment="1" applyProtection="1">
      <alignment horizontal="center" vertical="center"/>
    </xf>
    <xf numFmtId="164" fontId="2" fillId="0" borderId="67" xfId="2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164" fontId="3" fillId="0" borderId="25" xfId="2" applyFont="1" applyBorder="1" applyAlignment="1" applyProtection="1">
      <alignment horizontal="center" vertical="center"/>
    </xf>
    <xf numFmtId="164" fontId="3" fillId="0" borderId="27" xfId="2" applyFont="1" applyBorder="1" applyAlignment="1" applyProtection="1">
      <alignment horizontal="center" vertical="center"/>
    </xf>
    <xf numFmtId="164" fontId="3" fillId="0" borderId="36" xfId="2" applyFont="1" applyBorder="1" applyAlignment="1" applyProtection="1">
      <alignment horizontal="center" vertical="center"/>
    </xf>
    <xf numFmtId="164" fontId="3" fillId="0" borderId="21" xfId="2" applyFont="1" applyBorder="1" applyAlignment="1" applyProtection="1">
      <alignment horizontal="center" vertical="center"/>
    </xf>
    <xf numFmtId="164" fontId="3" fillId="0" borderId="38" xfId="2" applyFont="1" applyBorder="1" applyAlignment="1" applyProtection="1">
      <alignment horizontal="center" vertical="center"/>
    </xf>
    <xf numFmtId="164" fontId="3" fillId="0" borderId="68" xfId="2" applyFont="1" applyBorder="1" applyAlignment="1" applyProtection="1">
      <alignment horizontal="center" vertical="center"/>
    </xf>
    <xf numFmtId="0" fontId="5" fillId="0" borderId="75" xfId="0" applyFont="1" applyBorder="1" applyAlignment="1" applyProtection="1">
      <alignment horizontal="right" vertical="center"/>
    </xf>
    <xf numFmtId="0" fontId="5" fillId="0" borderId="76" xfId="0" applyFont="1" applyBorder="1" applyAlignment="1" applyProtection="1">
      <alignment horizontal="right" vertical="center"/>
    </xf>
    <xf numFmtId="0" fontId="5" fillId="0" borderId="77" xfId="0" applyFont="1" applyBorder="1" applyAlignment="1" applyProtection="1">
      <alignment horizontal="right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159" name="Imagem 1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0568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FF2929-9E57-4E06-B60B-F2A5FAF33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BFCBF8A9-8796-4F88-A691-04058394B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FFE8938-E1EF-49FE-AF3D-D3FF1D3F3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59C356A-CA4D-4DE5-9ABB-4FF858451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EDAFDAAE-3395-4CA7-A8FF-4E5953812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9BC88A-F144-4F87-94E8-72888652E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AECB57-0F9C-4DD0-965F-32D792E11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A9B9C8B-9F46-4793-8DAD-D1736AF84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302054F-5250-45C5-AED8-1E257EF5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BBC385-5EFC-4990-958E-627BFC00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5077BE-E15B-4B17-BE01-A67740A15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BBAA56-F525-4927-8676-64780E10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2515D686-650E-4461-BA36-5DC4E66E0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5E5E0D-1C51-425E-85DB-3025A3CDA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B63D14-9BF2-4F2C-94E7-A24ADF22A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8F4BEA-9FA1-4CC9-8053-CEFCB22D2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90EAD80-C203-4251-A08F-AA96C553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CF3DE1B-CC7C-48CD-B792-4E1D646AF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2127849</xdr:colOff>
      <xdr:row>1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1FF3E6-FD8A-4C71-A714-EED034A08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476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showGridLines="0" zoomScale="106" zoomScaleNormal="106" workbookViewId="0">
      <selection activeCell="B38" sqref="B38"/>
    </sheetView>
  </sheetViews>
  <sheetFormatPr defaultRowHeight="12.75" x14ac:dyDescent="0.2"/>
  <cols>
    <col min="1" max="1" width="27.7109375" style="19" customWidth="1"/>
    <col min="2" max="2" width="9.42578125" style="19" customWidth="1"/>
    <col min="3" max="3" width="12.7109375" style="19" customWidth="1"/>
    <col min="4" max="4" width="10.7109375" style="19" customWidth="1"/>
    <col min="5" max="5" width="11.7109375" style="19" customWidth="1"/>
    <col min="6" max="7" width="8.28515625" style="19" customWidth="1"/>
    <col min="8" max="8" width="5.7109375" style="19" customWidth="1"/>
    <col min="9" max="9" width="12.42578125" style="19" customWidth="1"/>
    <col min="10" max="10" width="7.7109375" style="19" customWidth="1"/>
    <col min="11" max="11" width="4.7109375" style="19" customWidth="1"/>
    <col min="12" max="12" width="19.42578125" style="19" customWidth="1"/>
    <col min="13" max="13" width="10.42578125" style="19" customWidth="1"/>
    <col min="14" max="14" width="16.7109375" style="19" customWidth="1"/>
    <col min="15" max="15" width="10.7109375" style="19" customWidth="1"/>
    <col min="16" max="16" width="9.7109375" style="19" customWidth="1"/>
    <col min="17" max="17" width="7.7109375" style="19" customWidth="1"/>
    <col min="18" max="16384" width="9.140625" style="19"/>
  </cols>
  <sheetData>
    <row r="1" spans="1:17" x14ac:dyDescent="0.2">
      <c r="Q1" s="118" t="s">
        <v>129</v>
      </c>
    </row>
    <row r="2" spans="1:17" ht="33" customHeight="1" x14ac:dyDescent="0.2">
      <c r="A2" s="17"/>
      <c r="B2" s="117"/>
      <c r="C2" s="117"/>
      <c r="D2" s="117"/>
      <c r="E2" s="117"/>
      <c r="F2" s="117"/>
      <c r="G2" s="117"/>
      <c r="H2" s="117"/>
      <c r="I2" s="117"/>
      <c r="J2" s="236" t="s">
        <v>123</v>
      </c>
      <c r="K2" s="236"/>
      <c r="L2" s="236"/>
      <c r="M2" s="236"/>
      <c r="N2" s="236"/>
      <c r="O2" s="236"/>
      <c r="P2" s="236"/>
      <c r="Q2" s="236"/>
    </row>
    <row r="3" spans="1:17" ht="17.100000000000001" customHeight="1" x14ac:dyDescent="0.2">
      <c r="A3" s="237" t="s">
        <v>131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9"/>
    </row>
    <row r="4" spans="1:17" ht="12.9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8"/>
      <c r="P4" s="18"/>
    </row>
    <row r="5" spans="1:17" ht="12.95" customHeight="1" thickBot="1" x14ac:dyDescent="0.25">
      <c r="A5" s="248" t="s">
        <v>0</v>
      </c>
      <c r="B5" s="248"/>
      <c r="C5" s="248"/>
      <c r="D5" s="248"/>
      <c r="E5" s="248"/>
      <c r="F5" s="248"/>
      <c r="G5" s="248"/>
      <c r="H5" s="18"/>
      <c r="I5" s="18"/>
      <c r="J5" s="18"/>
      <c r="K5" s="18"/>
      <c r="L5" s="18"/>
      <c r="M5" s="18"/>
      <c r="N5" s="18"/>
      <c r="O5" s="18"/>
      <c r="P5" s="18"/>
    </row>
    <row r="6" spans="1:17" ht="12.95" customHeight="1" thickBot="1" x14ac:dyDescent="0.25">
      <c r="A6" s="259" t="s">
        <v>118</v>
      </c>
      <c r="B6" s="260"/>
      <c r="C6" s="260"/>
      <c r="D6" s="260"/>
      <c r="E6" s="159"/>
      <c r="F6" s="21"/>
      <c r="G6" s="21"/>
      <c r="H6" s="18"/>
      <c r="I6" s="259" t="s">
        <v>1</v>
      </c>
      <c r="J6" s="260"/>
      <c r="K6" s="260"/>
      <c r="L6" s="260"/>
      <c r="M6" s="260"/>
      <c r="N6" s="159"/>
      <c r="O6" s="22"/>
      <c r="P6" s="23"/>
    </row>
    <row r="7" spans="1:17" ht="42" customHeight="1" x14ac:dyDescent="0.2">
      <c r="A7" s="249" t="s">
        <v>2</v>
      </c>
      <c r="B7" s="250"/>
      <c r="C7" s="251"/>
      <c r="D7" s="255" t="s">
        <v>127</v>
      </c>
      <c r="E7" s="256"/>
      <c r="F7" s="199"/>
      <c r="G7" s="200"/>
      <c r="H7" s="18"/>
      <c r="I7" s="252" t="s">
        <v>2</v>
      </c>
      <c r="J7" s="253"/>
      <c r="K7" s="253"/>
      <c r="L7" s="254"/>
      <c r="M7" s="257" t="str">
        <f>D7</f>
        <v>(Descrição do Cargo)</v>
      </c>
      <c r="N7" s="258"/>
      <c r="O7" s="199"/>
      <c r="P7" s="200"/>
    </row>
    <row r="8" spans="1:17" ht="12.95" customHeight="1" thickBot="1" x14ac:dyDescent="0.25">
      <c r="A8" s="252"/>
      <c r="B8" s="253"/>
      <c r="C8" s="254"/>
      <c r="D8" s="24" t="s">
        <v>3</v>
      </c>
      <c r="E8" s="25" t="s">
        <v>4</v>
      </c>
      <c r="F8" s="26"/>
      <c r="G8" s="27"/>
      <c r="H8" s="18"/>
      <c r="I8" s="252"/>
      <c r="J8" s="253"/>
      <c r="K8" s="253"/>
      <c r="L8" s="254"/>
      <c r="M8" s="24" t="s">
        <v>3</v>
      </c>
      <c r="N8" s="25" t="s">
        <v>4</v>
      </c>
      <c r="O8" s="26"/>
      <c r="P8" s="27"/>
    </row>
    <row r="9" spans="1:17" ht="12.95" customHeight="1" x14ac:dyDescent="0.2">
      <c r="A9" s="201" t="s">
        <v>5</v>
      </c>
      <c r="B9" s="202"/>
      <c r="C9" s="203"/>
      <c r="D9" s="90"/>
      <c r="E9" s="28">
        <f>SUM(N9:N15)</f>
        <v>0</v>
      </c>
      <c r="F9" s="29"/>
      <c r="G9" s="30"/>
      <c r="H9" s="18"/>
      <c r="I9" s="218" t="s">
        <v>6</v>
      </c>
      <c r="J9" s="261" t="s">
        <v>7</v>
      </c>
      <c r="K9" s="262"/>
      <c r="L9" s="263"/>
      <c r="M9" s="31"/>
      <c r="N9" s="72"/>
      <c r="O9" s="32"/>
      <c r="P9" s="30"/>
    </row>
    <row r="10" spans="1:17" ht="12.95" customHeight="1" x14ac:dyDescent="0.2">
      <c r="A10" s="204" t="s">
        <v>8</v>
      </c>
      <c r="B10" s="205"/>
      <c r="C10" s="206"/>
      <c r="D10" s="91">
        <f>J41</f>
        <v>0.64160720000000016</v>
      </c>
      <c r="E10" s="33">
        <f>E9*J41</f>
        <v>0</v>
      </c>
      <c r="F10" s="29"/>
      <c r="G10" s="30"/>
      <c r="H10" s="18"/>
      <c r="I10" s="219"/>
      <c r="J10" s="191" t="s">
        <v>9</v>
      </c>
      <c r="K10" s="192"/>
      <c r="L10" s="193"/>
      <c r="M10" s="73"/>
      <c r="N10" s="34">
        <f>M10*N9</f>
        <v>0</v>
      </c>
      <c r="O10" s="32"/>
      <c r="P10" s="30"/>
    </row>
    <row r="11" spans="1:17" ht="12.95" customHeight="1" x14ac:dyDescent="0.2">
      <c r="A11" s="204" t="s">
        <v>10</v>
      </c>
      <c r="B11" s="205"/>
      <c r="C11" s="206"/>
      <c r="D11" s="91"/>
      <c r="E11" s="33">
        <f>SUM(N16:N22)</f>
        <v>0</v>
      </c>
      <c r="F11" s="29"/>
      <c r="G11" s="30"/>
      <c r="H11" s="35"/>
      <c r="I11" s="219"/>
      <c r="J11" s="191" t="s">
        <v>11</v>
      </c>
      <c r="K11" s="192"/>
      <c r="L11" s="193"/>
      <c r="M11" s="73"/>
      <c r="N11" s="34">
        <f>N9*M11</f>
        <v>0</v>
      </c>
      <c r="O11" s="32"/>
      <c r="P11" s="30"/>
    </row>
    <row r="12" spans="1:17" ht="12.95" customHeight="1" x14ac:dyDescent="0.2">
      <c r="A12" s="204" t="s">
        <v>12</v>
      </c>
      <c r="B12" s="205"/>
      <c r="C12" s="206"/>
      <c r="D12" s="91"/>
      <c r="E12" s="33">
        <f>SUM(N23:N26)</f>
        <v>0</v>
      </c>
      <c r="F12" s="29"/>
      <c r="G12" s="30"/>
      <c r="H12" s="18"/>
      <c r="I12" s="219"/>
      <c r="J12" s="191" t="s">
        <v>13</v>
      </c>
      <c r="K12" s="192"/>
      <c r="L12" s="193"/>
      <c r="M12" s="36"/>
      <c r="N12" s="74"/>
      <c r="O12" s="32"/>
      <c r="P12" s="30"/>
    </row>
    <row r="13" spans="1:17" ht="12.95" customHeight="1" x14ac:dyDescent="0.2">
      <c r="A13" s="213" t="s">
        <v>14</v>
      </c>
      <c r="B13" s="214"/>
      <c r="C13" s="215"/>
      <c r="D13" s="216">
        <f>SUM(E9:E12)</f>
        <v>0</v>
      </c>
      <c r="E13" s="217"/>
      <c r="F13" s="29"/>
      <c r="G13" s="30"/>
      <c r="H13" s="18"/>
      <c r="I13" s="219"/>
      <c r="J13" s="191" t="s">
        <v>119</v>
      </c>
      <c r="K13" s="192"/>
      <c r="L13" s="193"/>
      <c r="M13" s="36"/>
      <c r="N13" s="75"/>
      <c r="O13" s="32"/>
      <c r="P13" s="30"/>
    </row>
    <row r="14" spans="1:17" ht="12.95" customHeight="1" thickBot="1" x14ac:dyDescent="0.25">
      <c r="A14" s="204" t="s">
        <v>15</v>
      </c>
      <c r="B14" s="205"/>
      <c r="C14" s="206"/>
      <c r="D14" s="92"/>
      <c r="E14" s="33">
        <f>D13*D14</f>
        <v>0</v>
      </c>
      <c r="F14" s="246"/>
      <c r="G14" s="247"/>
      <c r="H14" s="18"/>
      <c r="I14" s="219"/>
      <c r="J14" s="191" t="s">
        <v>120</v>
      </c>
      <c r="K14" s="192"/>
      <c r="L14" s="193"/>
      <c r="M14" s="36"/>
      <c r="N14" s="75"/>
      <c r="O14" s="32"/>
      <c r="P14" s="30"/>
      <c r="Q14" s="17"/>
    </row>
    <row r="15" spans="1:17" ht="12.95" customHeight="1" thickBot="1" x14ac:dyDescent="0.25">
      <c r="A15" s="204" t="s">
        <v>16</v>
      </c>
      <c r="B15" s="205"/>
      <c r="C15" s="206"/>
      <c r="D15" s="92"/>
      <c r="E15" s="33">
        <f>D15*(D13+E14)</f>
        <v>0</v>
      </c>
      <c r="F15" s="29"/>
      <c r="G15" s="30"/>
      <c r="H15" s="18"/>
      <c r="I15" s="220"/>
      <c r="J15" s="207" t="s">
        <v>121</v>
      </c>
      <c r="K15" s="208"/>
      <c r="L15" s="209"/>
      <c r="M15" s="37"/>
      <c r="N15" s="76"/>
      <c r="O15" s="240" t="s">
        <v>91</v>
      </c>
      <c r="P15" s="242" t="s">
        <v>90</v>
      </c>
      <c r="Q15" s="244" t="s">
        <v>89</v>
      </c>
    </row>
    <row r="16" spans="1:17" ht="12.95" customHeight="1" thickBot="1" x14ac:dyDescent="0.25">
      <c r="A16" s="213" t="s">
        <v>17</v>
      </c>
      <c r="B16" s="214"/>
      <c r="C16" s="215"/>
      <c r="D16" s="216">
        <f>SUM(E14:E15)</f>
        <v>0</v>
      </c>
      <c r="E16" s="217"/>
      <c r="F16" s="29"/>
      <c r="G16" s="30"/>
      <c r="H16" s="18"/>
      <c r="I16" s="218" t="s">
        <v>18</v>
      </c>
      <c r="J16" s="210" t="s">
        <v>19</v>
      </c>
      <c r="K16" s="211"/>
      <c r="L16" s="212"/>
      <c r="M16" s="38"/>
      <c r="N16" s="109">
        <f>IF(O17=0,0,((P17*O17)*Q17)-(N9*0.06))</f>
        <v>0</v>
      </c>
      <c r="O16" s="241"/>
      <c r="P16" s="243"/>
      <c r="Q16" s="245"/>
    </row>
    <row r="17" spans="1:17" ht="12.95" customHeight="1" thickBot="1" x14ac:dyDescent="0.25">
      <c r="A17" s="213" t="s">
        <v>20</v>
      </c>
      <c r="B17" s="214"/>
      <c r="C17" s="215"/>
      <c r="D17" s="216">
        <f>D13+D16</f>
        <v>0</v>
      </c>
      <c r="E17" s="217"/>
      <c r="F17" s="168"/>
      <c r="G17" s="167"/>
      <c r="H17" s="18"/>
      <c r="I17" s="219"/>
      <c r="J17" s="191" t="s">
        <v>21</v>
      </c>
      <c r="K17" s="192"/>
      <c r="L17" s="193"/>
      <c r="M17" s="36"/>
      <c r="N17" s="75"/>
      <c r="O17" s="77"/>
      <c r="P17" s="78"/>
      <c r="Q17" s="79"/>
    </row>
    <row r="18" spans="1:17" ht="12.95" customHeight="1" thickBot="1" x14ac:dyDescent="0.25">
      <c r="A18" s="231" t="s">
        <v>22</v>
      </c>
      <c r="B18" s="232"/>
      <c r="C18" s="233"/>
      <c r="D18" s="93">
        <f>N35</f>
        <v>0</v>
      </c>
      <c r="E18" s="39">
        <f>((D13+D16)/(1-N35))*D18</f>
        <v>0</v>
      </c>
      <c r="F18" s="168"/>
      <c r="G18" s="167"/>
      <c r="H18" s="18"/>
      <c r="I18" s="219"/>
      <c r="J18" s="191" t="s">
        <v>23</v>
      </c>
      <c r="K18" s="192"/>
      <c r="L18" s="193"/>
      <c r="M18" s="36"/>
      <c r="N18" s="75"/>
      <c r="O18" s="32"/>
      <c r="P18" s="30"/>
      <c r="Q18" s="17"/>
    </row>
    <row r="19" spans="1:17" ht="12.95" customHeight="1" thickTop="1" thickBot="1" x14ac:dyDescent="0.25">
      <c r="A19" s="228" t="s">
        <v>24</v>
      </c>
      <c r="B19" s="229"/>
      <c r="C19" s="230"/>
      <c r="D19" s="234">
        <f>D17+E18</f>
        <v>0</v>
      </c>
      <c r="E19" s="235"/>
      <c r="F19" s="29"/>
      <c r="G19" s="30"/>
      <c r="H19" s="18"/>
      <c r="I19" s="219"/>
      <c r="J19" s="191" t="s">
        <v>25</v>
      </c>
      <c r="K19" s="192"/>
      <c r="L19" s="193"/>
      <c r="M19" s="36"/>
      <c r="N19" s="75"/>
      <c r="O19" s="221"/>
      <c r="P19" s="222"/>
      <c r="Q19" s="17"/>
    </row>
    <row r="20" spans="1:17" ht="12.95" customHeight="1" thickTop="1" thickBot="1" x14ac:dyDescent="0.25">
      <c r="A20" s="223" t="s">
        <v>26</v>
      </c>
      <c r="B20" s="224"/>
      <c r="C20" s="225"/>
      <c r="D20" s="226">
        <f>IF(D19=0,0,D19/E9)</f>
        <v>0</v>
      </c>
      <c r="E20" s="227" t="e">
        <f>D19+#REF!</f>
        <v>#REF!</v>
      </c>
      <c r="F20" s="168"/>
      <c r="G20" s="167"/>
      <c r="H20" s="18"/>
      <c r="I20" s="219"/>
      <c r="J20" s="191" t="s">
        <v>27</v>
      </c>
      <c r="K20" s="192"/>
      <c r="L20" s="193"/>
      <c r="M20" s="36"/>
      <c r="N20" s="75"/>
      <c r="O20" s="29"/>
      <c r="P20" s="40"/>
    </row>
    <row r="21" spans="1:17" ht="12.95" customHeight="1" x14ac:dyDescent="0.2">
      <c r="A21" s="89" t="s">
        <v>28</v>
      </c>
      <c r="B21" s="18"/>
      <c r="C21" s="18"/>
      <c r="D21" s="42"/>
      <c r="E21" s="18"/>
      <c r="F21" s="167"/>
      <c r="G21" s="167"/>
      <c r="H21" s="18"/>
      <c r="I21" s="219"/>
      <c r="J21" s="191" t="s">
        <v>124</v>
      </c>
      <c r="K21" s="192"/>
      <c r="L21" s="193"/>
      <c r="M21" s="36"/>
      <c r="N21" s="80"/>
      <c r="O21" s="29"/>
      <c r="P21" s="40"/>
    </row>
    <row r="22" spans="1:17" ht="12.95" customHeight="1" thickBot="1" x14ac:dyDescent="0.25">
      <c r="A22" s="89" t="s">
        <v>29</v>
      </c>
      <c r="B22" s="18"/>
      <c r="C22" s="18"/>
      <c r="D22" s="42"/>
      <c r="E22" s="18"/>
      <c r="F22" s="18"/>
      <c r="G22" s="18"/>
      <c r="H22" s="17"/>
      <c r="I22" s="220"/>
      <c r="J22" s="207" t="s">
        <v>114</v>
      </c>
      <c r="K22" s="208"/>
      <c r="L22" s="209"/>
      <c r="M22" s="37"/>
      <c r="N22" s="76"/>
      <c r="O22" s="168"/>
      <c r="P22" s="167"/>
    </row>
    <row r="23" spans="1:17" ht="12.95" customHeight="1" x14ac:dyDescent="0.2">
      <c r="A23" s="89" t="s">
        <v>30</v>
      </c>
      <c r="B23" s="18"/>
      <c r="C23" s="18"/>
      <c r="D23" s="42"/>
      <c r="E23" s="18"/>
      <c r="F23" s="18"/>
      <c r="G23" s="18"/>
      <c r="H23" s="17"/>
      <c r="I23" s="218" t="s">
        <v>31</v>
      </c>
      <c r="J23" s="210" t="s">
        <v>32</v>
      </c>
      <c r="K23" s="211"/>
      <c r="L23" s="212"/>
      <c r="M23" s="38"/>
      <c r="N23" s="74"/>
      <c r="O23" s="168"/>
      <c r="P23" s="167"/>
    </row>
    <row r="24" spans="1:17" ht="12.95" customHeight="1" x14ac:dyDescent="0.2">
      <c r="A24" s="89" t="s">
        <v>33</v>
      </c>
      <c r="B24" s="18"/>
      <c r="C24" s="18"/>
      <c r="D24" s="42"/>
      <c r="E24" s="18"/>
      <c r="F24" s="18"/>
      <c r="G24" s="18"/>
      <c r="H24" s="17"/>
      <c r="I24" s="219"/>
      <c r="J24" s="191" t="s">
        <v>34</v>
      </c>
      <c r="K24" s="192"/>
      <c r="L24" s="193"/>
      <c r="M24" s="36"/>
      <c r="N24" s="75"/>
      <c r="O24" s="29"/>
      <c r="P24" s="30"/>
    </row>
    <row r="25" spans="1:17" ht="12.95" customHeight="1" x14ac:dyDescent="0.2">
      <c r="A25" s="41"/>
      <c r="B25" s="18"/>
      <c r="C25" s="18"/>
      <c r="D25" s="18"/>
      <c r="E25" s="18"/>
      <c r="F25" s="18"/>
      <c r="G25" s="18"/>
      <c r="H25" s="43"/>
      <c r="I25" s="219"/>
      <c r="J25" s="191" t="s">
        <v>125</v>
      </c>
      <c r="K25" s="192"/>
      <c r="L25" s="193"/>
      <c r="M25" s="36"/>
      <c r="N25" s="75"/>
      <c r="O25" s="168"/>
      <c r="P25" s="167"/>
    </row>
    <row r="26" spans="1:17" ht="12.95" customHeight="1" thickBot="1" x14ac:dyDescent="0.25">
      <c r="A26" s="41"/>
      <c r="B26" s="18"/>
      <c r="C26" s="18"/>
      <c r="D26" s="18"/>
      <c r="E26" s="18"/>
      <c r="F26" s="18"/>
      <c r="G26" s="18"/>
      <c r="H26" s="18"/>
      <c r="I26" s="220"/>
      <c r="J26" s="207" t="s">
        <v>35</v>
      </c>
      <c r="K26" s="208"/>
      <c r="L26" s="209"/>
      <c r="M26" s="37"/>
      <c r="N26" s="76"/>
      <c r="O26" s="167"/>
      <c r="P26" s="167"/>
    </row>
    <row r="27" spans="1:17" ht="12.95" customHeight="1" thickBot="1" x14ac:dyDescent="0.25">
      <c r="A27" s="17"/>
      <c r="B27" s="18"/>
      <c r="C27" s="18"/>
      <c r="D27" s="18"/>
      <c r="E27" s="18"/>
      <c r="F27" s="18"/>
      <c r="G27" s="18"/>
      <c r="H27" s="18"/>
      <c r="I27" s="196" t="s">
        <v>117</v>
      </c>
      <c r="J27" s="197"/>
      <c r="K27" s="197"/>
      <c r="L27" s="198"/>
      <c r="M27" s="188">
        <f>SUM(N9:N26)</f>
        <v>0</v>
      </c>
      <c r="N27" s="189"/>
      <c r="O27" s="17"/>
      <c r="P27" s="17"/>
    </row>
    <row r="28" spans="1:17" ht="12.95" customHeight="1" x14ac:dyDescent="0.2">
      <c r="A28" s="41"/>
      <c r="B28" s="18"/>
      <c r="C28" s="18"/>
      <c r="D28" s="42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7"/>
    </row>
    <row r="29" spans="1:17" ht="17.100000000000001" customHeight="1" thickBot="1" x14ac:dyDescent="0.25">
      <c r="A29" s="44" t="s">
        <v>36</v>
      </c>
      <c r="B29" s="44"/>
      <c r="C29" s="44"/>
      <c r="D29" s="44"/>
      <c r="E29" s="44"/>
      <c r="F29" s="18"/>
      <c r="G29" s="18"/>
      <c r="H29" s="35"/>
      <c r="I29" s="35"/>
      <c r="J29" s="35"/>
      <c r="K29" s="35"/>
      <c r="L29" s="44" t="s">
        <v>37</v>
      </c>
      <c r="M29" s="35"/>
      <c r="N29" s="35"/>
      <c r="O29" s="35"/>
      <c r="P29" s="35"/>
      <c r="Q29" s="17"/>
    </row>
    <row r="30" spans="1:17" ht="17.100000000000001" customHeight="1" thickBot="1" x14ac:dyDescent="0.25">
      <c r="A30" s="194" t="s">
        <v>38</v>
      </c>
      <c r="B30" s="195"/>
      <c r="C30" s="124" t="s">
        <v>39</v>
      </c>
      <c r="D30" s="125"/>
      <c r="E30" s="126"/>
      <c r="F30" s="124" t="s">
        <v>40</v>
      </c>
      <c r="G30" s="125"/>
      <c r="H30" s="125"/>
      <c r="I30" s="125"/>
      <c r="J30" s="126"/>
      <c r="K30" s="45"/>
      <c r="L30" s="124" t="s">
        <v>41</v>
      </c>
      <c r="M30" s="126"/>
      <c r="N30" s="46" t="s">
        <v>42</v>
      </c>
      <c r="O30" s="17"/>
      <c r="P30" s="17"/>
      <c r="Q30" s="17"/>
    </row>
    <row r="31" spans="1:17" ht="12.95" customHeight="1" x14ac:dyDescent="0.2">
      <c r="A31" s="47" t="s">
        <v>92</v>
      </c>
      <c r="B31" s="87">
        <v>0.2</v>
      </c>
      <c r="C31" s="132" t="s">
        <v>43</v>
      </c>
      <c r="D31" s="135"/>
      <c r="E31" s="94">
        <v>8.3299999999999999E-2</v>
      </c>
      <c r="F31" s="130" t="s">
        <v>44</v>
      </c>
      <c r="G31" s="131"/>
      <c r="H31" s="131"/>
      <c r="I31" s="132"/>
      <c r="J31" s="84"/>
      <c r="K31" s="48"/>
      <c r="L31" s="165" t="s">
        <v>115</v>
      </c>
      <c r="M31" s="166"/>
      <c r="N31" s="81"/>
      <c r="O31" s="17"/>
      <c r="P31" s="17"/>
      <c r="Q31" s="17"/>
    </row>
    <row r="32" spans="1:17" ht="12.95" customHeight="1" x14ac:dyDescent="0.2">
      <c r="A32" s="49" t="s">
        <v>93</v>
      </c>
      <c r="B32" s="85">
        <v>1.4999999999999999E-2</v>
      </c>
      <c r="C32" s="50" t="s">
        <v>99</v>
      </c>
      <c r="D32" s="51"/>
      <c r="E32" s="85"/>
      <c r="F32" s="153" t="s">
        <v>88</v>
      </c>
      <c r="G32" s="154"/>
      <c r="H32" s="154"/>
      <c r="I32" s="155"/>
      <c r="J32" s="52">
        <f>B36*J31</f>
        <v>0</v>
      </c>
      <c r="K32" s="48"/>
      <c r="L32" s="163" t="s">
        <v>45</v>
      </c>
      <c r="M32" s="164"/>
      <c r="N32" s="82"/>
      <c r="O32" s="17"/>
      <c r="P32" s="17"/>
      <c r="Q32" s="17"/>
    </row>
    <row r="33" spans="1:17" ht="12.95" customHeight="1" thickBot="1" x14ac:dyDescent="0.25">
      <c r="A33" s="49" t="s">
        <v>94</v>
      </c>
      <c r="B33" s="85">
        <v>0.01</v>
      </c>
      <c r="C33" s="153" t="s">
        <v>100</v>
      </c>
      <c r="D33" s="155"/>
      <c r="E33" s="95">
        <v>0.1111</v>
      </c>
      <c r="F33" s="175" t="s">
        <v>47</v>
      </c>
      <c r="G33" s="176"/>
      <c r="H33" s="176"/>
      <c r="I33" s="177"/>
      <c r="J33" s="53">
        <f>(((0.08*0.5*0.9*(1+(5/56)+(5/56)+(1/3)*(5/56)))))</f>
        <v>4.3499999999999997E-2</v>
      </c>
      <c r="K33" s="54"/>
      <c r="L33" s="163" t="s">
        <v>46</v>
      </c>
      <c r="M33" s="164"/>
      <c r="N33" s="82"/>
      <c r="O33" s="17"/>
      <c r="P33" s="17"/>
      <c r="Q33" s="17"/>
    </row>
    <row r="34" spans="1:17" ht="12.95" customHeight="1" thickBot="1" x14ac:dyDescent="0.25">
      <c r="A34" s="49" t="s">
        <v>95</v>
      </c>
      <c r="B34" s="85">
        <v>2E-3</v>
      </c>
      <c r="C34" s="155" t="s">
        <v>101</v>
      </c>
      <c r="D34" s="156"/>
      <c r="E34" s="96"/>
      <c r="F34" s="172" t="s">
        <v>50</v>
      </c>
      <c r="G34" s="173"/>
      <c r="H34" s="173"/>
      <c r="I34" s="174"/>
      <c r="J34" s="55">
        <f>SUM(J31:J33)</f>
        <v>4.3499999999999997E-2</v>
      </c>
      <c r="K34" s="54"/>
      <c r="L34" s="186" t="s">
        <v>48</v>
      </c>
      <c r="M34" s="187"/>
      <c r="N34" s="83"/>
      <c r="O34" s="17"/>
      <c r="P34" s="17"/>
      <c r="Q34" s="17"/>
    </row>
    <row r="35" spans="1:17" ht="12.95" customHeight="1" thickBot="1" x14ac:dyDescent="0.25">
      <c r="A35" s="49" t="s">
        <v>96</v>
      </c>
      <c r="B35" s="85">
        <v>2.5000000000000001E-2</v>
      </c>
      <c r="C35" s="50" t="s">
        <v>49</v>
      </c>
      <c r="D35" s="51"/>
      <c r="E35" s="96"/>
      <c r="F35" s="98"/>
      <c r="G35" s="99"/>
      <c r="H35" s="99"/>
      <c r="I35" s="99"/>
      <c r="J35" s="99"/>
      <c r="K35" s="54"/>
      <c r="L35" s="172" t="s">
        <v>51</v>
      </c>
      <c r="M35" s="190"/>
      <c r="N35" s="56">
        <f>SUM(N31:N34)</f>
        <v>0</v>
      </c>
      <c r="O35" s="17"/>
      <c r="P35" s="17"/>
      <c r="Q35" s="17"/>
    </row>
    <row r="36" spans="1:17" ht="12.95" customHeight="1" thickBot="1" x14ac:dyDescent="0.25">
      <c r="A36" s="49" t="s">
        <v>97</v>
      </c>
      <c r="B36" s="85">
        <v>0.08</v>
      </c>
      <c r="C36" s="50" t="s">
        <v>102</v>
      </c>
      <c r="D36" s="51"/>
      <c r="E36" s="85"/>
      <c r="F36" s="100"/>
      <c r="G36" s="101"/>
      <c r="H36" s="101"/>
      <c r="I36" s="101"/>
      <c r="J36" s="101"/>
      <c r="K36" s="54"/>
      <c r="L36" s="18"/>
      <c r="M36" s="18"/>
      <c r="N36" s="18"/>
      <c r="O36" s="18"/>
      <c r="P36" s="18"/>
      <c r="Q36" s="17"/>
    </row>
    <row r="37" spans="1:17" ht="12.95" customHeight="1" thickBot="1" x14ac:dyDescent="0.25">
      <c r="A37" s="49" t="s">
        <v>53</v>
      </c>
      <c r="B37" s="85"/>
      <c r="C37" s="50" t="s">
        <v>103</v>
      </c>
      <c r="D37" s="51"/>
      <c r="E37" s="96"/>
      <c r="F37" s="124" t="s">
        <v>52</v>
      </c>
      <c r="G37" s="125"/>
      <c r="H37" s="125"/>
      <c r="I37" s="125"/>
      <c r="J37" s="126"/>
      <c r="K37" s="54"/>
      <c r="L37" s="18"/>
      <c r="M37" s="18"/>
      <c r="N37" s="18"/>
      <c r="O37" s="18"/>
      <c r="P37" s="18"/>
      <c r="Q37" s="17"/>
    </row>
    <row r="38" spans="1:17" ht="12.95" customHeight="1" thickBot="1" x14ac:dyDescent="0.25">
      <c r="A38" s="57" t="s">
        <v>98</v>
      </c>
      <c r="B38" s="86">
        <v>6.0000000000000001E-3</v>
      </c>
      <c r="C38" s="133" t="s">
        <v>55</v>
      </c>
      <c r="D38" s="134"/>
      <c r="E38" s="86"/>
      <c r="F38" s="127" t="s">
        <v>54</v>
      </c>
      <c r="G38" s="128"/>
      <c r="H38" s="128"/>
      <c r="I38" s="129"/>
      <c r="J38" s="58">
        <f>B39*E39</f>
        <v>6.5707200000000021E-2</v>
      </c>
      <c r="K38" s="54"/>
      <c r="L38" s="15" t="s">
        <v>104</v>
      </c>
      <c r="M38" s="18"/>
      <c r="N38" s="18"/>
      <c r="O38" s="18"/>
      <c r="P38" s="18"/>
      <c r="Q38" s="17"/>
    </row>
    <row r="39" spans="1:17" ht="12.95" customHeight="1" thickBot="1" x14ac:dyDescent="0.25">
      <c r="A39" s="116" t="s">
        <v>56</v>
      </c>
      <c r="B39" s="55">
        <f>SUM(B31:B38)</f>
        <v>0.33800000000000008</v>
      </c>
      <c r="C39" s="172" t="s">
        <v>57</v>
      </c>
      <c r="D39" s="174"/>
      <c r="E39" s="55">
        <f>SUM(E31:E38)</f>
        <v>0.19440000000000002</v>
      </c>
      <c r="F39" s="172" t="s">
        <v>58</v>
      </c>
      <c r="G39" s="173"/>
      <c r="H39" s="173"/>
      <c r="I39" s="174"/>
      <c r="J39" s="55">
        <f>SUM(J38:J38)</f>
        <v>6.5707200000000021E-2</v>
      </c>
      <c r="K39" s="59"/>
      <c r="L39" s="16" t="s">
        <v>106</v>
      </c>
      <c r="M39" s="18"/>
      <c r="N39" s="18"/>
      <c r="O39" s="18"/>
      <c r="P39" s="18"/>
      <c r="Q39" s="17"/>
    </row>
    <row r="40" spans="1:17" ht="12.95" customHeight="1" thickBot="1" x14ac:dyDescent="0.25">
      <c r="A40" s="60"/>
      <c r="B40" s="59"/>
      <c r="C40" s="60"/>
      <c r="D40" s="60"/>
      <c r="E40" s="60"/>
      <c r="F40" s="59"/>
      <c r="G40" s="60"/>
      <c r="H40" s="60"/>
      <c r="I40" s="60"/>
      <c r="J40" s="59"/>
      <c r="K40" s="59"/>
      <c r="L40" s="16" t="s">
        <v>105</v>
      </c>
      <c r="M40" s="18"/>
      <c r="N40" s="18"/>
      <c r="O40" s="18"/>
      <c r="P40" s="18"/>
      <c r="Q40" s="17"/>
    </row>
    <row r="41" spans="1:17" ht="12.95" customHeight="1" thickBot="1" x14ac:dyDescent="0.25">
      <c r="A41" s="62" t="s">
        <v>59</v>
      </c>
      <c r="B41" s="63"/>
      <c r="C41" s="63"/>
      <c r="D41" s="63"/>
      <c r="E41" s="63"/>
      <c r="F41" s="63"/>
      <c r="G41" s="63"/>
      <c r="H41" s="63"/>
      <c r="I41" s="63"/>
      <c r="J41" s="64">
        <f>B39+E39+J34+J39</f>
        <v>0.64160720000000016</v>
      </c>
      <c r="K41" s="35"/>
      <c r="L41" s="35"/>
      <c r="M41" s="35"/>
      <c r="N41" s="35"/>
      <c r="O41" s="35"/>
      <c r="P41" s="61"/>
      <c r="Q41" s="17"/>
    </row>
    <row r="42" spans="1:17" ht="12.95" customHeight="1" thickBot="1" x14ac:dyDescent="0.25">
      <c r="A42" s="18"/>
      <c r="B42" s="18"/>
      <c r="C42" s="18"/>
      <c r="D42" s="42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7"/>
    </row>
    <row r="43" spans="1:17" ht="39" customHeight="1" thickBot="1" x14ac:dyDescent="0.3">
      <c r="A43" s="115" t="s">
        <v>60</v>
      </c>
      <c r="B43" s="65"/>
      <c r="C43" s="65"/>
      <c r="D43" s="66"/>
      <c r="E43" s="65"/>
      <c r="F43" s="65"/>
      <c r="G43" s="65"/>
      <c r="H43" s="18"/>
      <c r="I43" s="180" t="s">
        <v>116</v>
      </c>
      <c r="J43" s="181"/>
      <c r="K43" s="181"/>
      <c r="L43" s="181"/>
      <c r="M43" s="181"/>
      <c r="N43" s="182"/>
      <c r="O43" s="18"/>
      <c r="P43" s="18"/>
      <c r="Q43" s="17"/>
    </row>
    <row r="44" spans="1:17" ht="39" customHeight="1" thickBot="1" x14ac:dyDescent="0.25">
      <c r="A44" s="124" t="s">
        <v>2</v>
      </c>
      <c r="B44" s="157"/>
      <c r="C44" s="114" t="s">
        <v>61</v>
      </c>
      <c r="D44" s="114" t="s">
        <v>62</v>
      </c>
      <c r="E44" s="114" t="s">
        <v>63</v>
      </c>
      <c r="F44" s="158" t="s">
        <v>64</v>
      </c>
      <c r="G44" s="159"/>
      <c r="H44" s="18"/>
      <c r="I44" s="160" t="s">
        <v>126</v>
      </c>
      <c r="J44" s="161"/>
      <c r="K44" s="161"/>
      <c r="L44" s="161"/>
      <c r="M44" s="162"/>
      <c r="N44" s="110"/>
      <c r="O44" s="18"/>
      <c r="P44" s="18"/>
      <c r="Q44" s="17"/>
    </row>
    <row r="45" spans="1:17" ht="20.100000000000001" customHeight="1" thickBot="1" x14ac:dyDescent="0.25">
      <c r="A45" s="178" t="str">
        <f>D7</f>
        <v>(Descrição do Cargo)</v>
      </c>
      <c r="B45" s="179"/>
      <c r="C45" s="88"/>
      <c r="D45" s="88"/>
      <c r="E45" s="67">
        <f>D19</f>
        <v>0</v>
      </c>
      <c r="F45" s="136"/>
      <c r="G45" s="137"/>
      <c r="H45" s="18"/>
      <c r="I45" s="183" t="s">
        <v>65</v>
      </c>
      <c r="J45" s="184"/>
      <c r="K45" s="184"/>
      <c r="L45" s="184"/>
      <c r="M45" s="185"/>
      <c r="N45" s="111"/>
      <c r="O45" s="18"/>
      <c r="P45" s="18"/>
      <c r="Q45" s="17"/>
    </row>
    <row r="46" spans="1:17" ht="18" customHeight="1" thickBot="1" x14ac:dyDescent="0.25">
      <c r="A46" s="142" t="s">
        <v>66</v>
      </c>
      <c r="B46" s="143"/>
      <c r="C46" s="143"/>
      <c r="D46" s="143"/>
      <c r="E46" s="144"/>
      <c r="F46" s="138">
        <f>IF(D45=0,0,ROUND(((E45/D45)*F45),2))</f>
        <v>0</v>
      </c>
      <c r="G46" s="139"/>
      <c r="H46" s="18"/>
      <c r="I46" s="183" t="s">
        <v>67</v>
      </c>
      <c r="J46" s="184"/>
      <c r="K46" s="184"/>
      <c r="L46" s="184"/>
      <c r="M46" s="185"/>
      <c r="N46" s="97"/>
      <c r="O46" s="18"/>
      <c r="P46" s="18"/>
      <c r="Q46" s="17"/>
    </row>
    <row r="47" spans="1:17" ht="18" customHeight="1" thickTop="1" thickBot="1" x14ac:dyDescent="0.25">
      <c r="A47" s="169" t="s">
        <v>68</v>
      </c>
      <c r="B47" s="170"/>
      <c r="C47" s="170"/>
      <c r="D47" s="170"/>
      <c r="E47" s="171"/>
      <c r="F47" s="140">
        <f>F46*C45</f>
        <v>0</v>
      </c>
      <c r="G47" s="141"/>
      <c r="H47" s="18"/>
      <c r="I47" s="183" t="s">
        <v>69</v>
      </c>
      <c r="J47" s="184"/>
      <c r="K47" s="184"/>
      <c r="L47" s="184"/>
      <c r="M47" s="185"/>
      <c r="N47" s="112"/>
      <c r="O47" s="18"/>
      <c r="P47" s="18"/>
      <c r="Q47" s="17"/>
    </row>
    <row r="48" spans="1:17" ht="18" customHeight="1" thickTop="1" thickBot="1" x14ac:dyDescent="0.25">
      <c r="A48" s="148" t="s">
        <v>70</v>
      </c>
      <c r="B48" s="149"/>
      <c r="C48" s="149"/>
      <c r="D48" s="149"/>
      <c r="E48" s="150"/>
      <c r="F48" s="151">
        <f>F47*N48</f>
        <v>0</v>
      </c>
      <c r="G48" s="152"/>
      <c r="H48" s="18"/>
      <c r="I48" s="145" t="s">
        <v>71</v>
      </c>
      <c r="J48" s="146"/>
      <c r="K48" s="146"/>
      <c r="L48" s="146"/>
      <c r="M48" s="147"/>
      <c r="N48" s="113"/>
      <c r="O48" s="17"/>
      <c r="P48" s="17"/>
      <c r="Q48" s="17"/>
    </row>
    <row r="49" spans="1:17" ht="15" customHeight="1" x14ac:dyDescent="0.2">
      <c r="A49" s="18"/>
      <c r="B49" s="18"/>
      <c r="C49" s="42"/>
      <c r="D49" s="18"/>
      <c r="E49" s="18"/>
      <c r="F49" s="17"/>
      <c r="G49" s="17"/>
      <c r="H49" s="18"/>
      <c r="O49" s="17"/>
      <c r="P49" s="17"/>
      <c r="Q49" s="119" t="s">
        <v>130</v>
      </c>
    </row>
    <row r="50" spans="1:17" ht="16.5" customHeight="1" x14ac:dyDescent="0.2">
      <c r="A50" s="123" t="s">
        <v>122</v>
      </c>
      <c r="B50" s="123"/>
      <c r="C50" s="123"/>
      <c r="D50" s="123"/>
      <c r="E50" s="123"/>
      <c r="F50" s="17"/>
      <c r="G50" s="17"/>
      <c r="H50" s="68"/>
      <c r="O50" s="17"/>
      <c r="P50" s="17"/>
      <c r="Q50" s="17"/>
    </row>
    <row r="51" spans="1:17" ht="17.100000000000001" customHeight="1" x14ac:dyDescent="0.2">
      <c r="H51" s="18"/>
      <c r="O51" s="17"/>
      <c r="P51" s="17"/>
      <c r="Q51" s="17"/>
    </row>
    <row r="52" spans="1:17" ht="15" customHeight="1" x14ac:dyDescent="0.2"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ht="15" customHeight="1" x14ac:dyDescent="0.2"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O54" s="17"/>
      <c r="P54" s="17"/>
      <c r="Q54" s="17"/>
    </row>
    <row r="60" spans="1:17" ht="15" customHeight="1" x14ac:dyDescent="0.2"/>
  </sheetData>
  <sheetProtection algorithmName="SHA-512" hashValue="sWWVfDRtgq/Y8BT8JgWeVCV3XGBVr1Nq8Qx91Cuf3pvlyRlpHPmA+4JDe0z0gisan3UIkrcVjJUDDBWJzrjkLQ==" saltValue="LgAFN45nUk6kR+x1+AgZTQ==" spinCount="100000" sheet="1" objects="1" scenarios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O15:O16"/>
    <mergeCell ref="P15:P16"/>
    <mergeCell ref="Q15:Q16"/>
    <mergeCell ref="F14:G14"/>
    <mergeCell ref="J14:L14"/>
    <mergeCell ref="A5:G5"/>
    <mergeCell ref="A7:C8"/>
    <mergeCell ref="D7:E7"/>
    <mergeCell ref="F7:G7"/>
    <mergeCell ref="I7:L8"/>
    <mergeCell ref="M7:N7"/>
    <mergeCell ref="A6:E6"/>
    <mergeCell ref="I6:N6"/>
    <mergeCell ref="J9:L9"/>
    <mergeCell ref="A15:C15"/>
    <mergeCell ref="J11:L11"/>
    <mergeCell ref="J12:L12"/>
    <mergeCell ref="J13:L13"/>
    <mergeCell ref="A14:C14"/>
    <mergeCell ref="I9:I15"/>
    <mergeCell ref="A20:C20"/>
    <mergeCell ref="D20:E20"/>
    <mergeCell ref="F20:G20"/>
    <mergeCell ref="J21:L21"/>
    <mergeCell ref="D16:E16"/>
    <mergeCell ref="A17:C17"/>
    <mergeCell ref="D17:E17"/>
    <mergeCell ref="F17:G17"/>
    <mergeCell ref="A19:C19"/>
    <mergeCell ref="F18:G18"/>
    <mergeCell ref="A18:C18"/>
    <mergeCell ref="D19:E19"/>
    <mergeCell ref="F21:G21"/>
    <mergeCell ref="O23:P23"/>
    <mergeCell ref="J24:L24"/>
    <mergeCell ref="O7:P7"/>
    <mergeCell ref="A9:C9"/>
    <mergeCell ref="A10:C10"/>
    <mergeCell ref="A11:C11"/>
    <mergeCell ref="J15:L15"/>
    <mergeCell ref="J16:L16"/>
    <mergeCell ref="A12:C12"/>
    <mergeCell ref="A13:C13"/>
    <mergeCell ref="D13:E13"/>
    <mergeCell ref="J10:L10"/>
    <mergeCell ref="A16:C16"/>
    <mergeCell ref="J18:L18"/>
    <mergeCell ref="J19:L19"/>
    <mergeCell ref="I23:I26"/>
    <mergeCell ref="J26:L26"/>
    <mergeCell ref="I16:I22"/>
    <mergeCell ref="J17:L17"/>
    <mergeCell ref="O19:P19"/>
    <mergeCell ref="O22:P22"/>
    <mergeCell ref="J22:L22"/>
    <mergeCell ref="J23:L23"/>
    <mergeCell ref="J20:L20"/>
    <mergeCell ref="O26:P26"/>
    <mergeCell ref="O25:P25"/>
    <mergeCell ref="A47:E47"/>
    <mergeCell ref="F39:I39"/>
    <mergeCell ref="F33:I33"/>
    <mergeCell ref="A45:B45"/>
    <mergeCell ref="I43:N43"/>
    <mergeCell ref="I46:M46"/>
    <mergeCell ref="L33:M33"/>
    <mergeCell ref="L34:M34"/>
    <mergeCell ref="I45:M45"/>
    <mergeCell ref="I47:M47"/>
    <mergeCell ref="M27:N27"/>
    <mergeCell ref="L35:M35"/>
    <mergeCell ref="J25:L25"/>
    <mergeCell ref="C39:D39"/>
    <mergeCell ref="A30:B30"/>
    <mergeCell ref="C30:E30"/>
    <mergeCell ref="F34:I34"/>
    <mergeCell ref="I27:L27"/>
    <mergeCell ref="A50:E50"/>
    <mergeCell ref="F37:J37"/>
    <mergeCell ref="F38:I38"/>
    <mergeCell ref="F30:J30"/>
    <mergeCell ref="F31:I31"/>
    <mergeCell ref="C38:D38"/>
    <mergeCell ref="C31:D31"/>
    <mergeCell ref="F45:G45"/>
    <mergeCell ref="F46:G46"/>
    <mergeCell ref="F47:G47"/>
    <mergeCell ref="A46:E46"/>
    <mergeCell ref="I48:M48"/>
    <mergeCell ref="A48:E48"/>
    <mergeCell ref="F48:G48"/>
    <mergeCell ref="F32:I32"/>
    <mergeCell ref="C33:D33"/>
    <mergeCell ref="C34:D34"/>
    <mergeCell ref="A44:B44"/>
    <mergeCell ref="F44:G44"/>
    <mergeCell ref="I44:M44"/>
    <mergeCell ref="L32:M32"/>
    <mergeCell ref="L30:M30"/>
    <mergeCell ref="L31:M31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0A0C-4D23-4A4F-9E33-408B18CCFE16}">
  <sheetPr>
    <pageSetUpPr fitToPage="1"/>
  </sheetPr>
  <dimension ref="A1:Q60"/>
  <sheetViews>
    <sheetView showGridLines="0" topLeftCell="A13" zoomScale="106" zoomScaleNormal="106" workbookViewId="0">
      <selection activeCell="N48" sqref="N48"/>
    </sheetView>
  </sheetViews>
  <sheetFormatPr defaultRowHeight="12.75" x14ac:dyDescent="0.2"/>
  <cols>
    <col min="1" max="1" width="27.7109375" style="19" customWidth="1"/>
    <col min="2" max="2" width="9.42578125" style="19" customWidth="1"/>
    <col min="3" max="3" width="12.7109375" style="19" customWidth="1"/>
    <col min="4" max="4" width="10.7109375" style="19" customWidth="1"/>
    <col min="5" max="5" width="11.7109375" style="19" customWidth="1"/>
    <col min="6" max="7" width="8.28515625" style="19" customWidth="1"/>
    <col min="8" max="8" width="5.7109375" style="19" customWidth="1"/>
    <col min="9" max="9" width="12.42578125" style="19" customWidth="1"/>
    <col min="10" max="10" width="7.7109375" style="19" customWidth="1"/>
    <col min="11" max="11" width="4.7109375" style="19" customWidth="1"/>
    <col min="12" max="12" width="19.42578125" style="19" customWidth="1"/>
    <col min="13" max="13" width="10.42578125" style="19" customWidth="1"/>
    <col min="14" max="14" width="16.7109375" style="19" customWidth="1"/>
    <col min="15" max="15" width="10.7109375" style="19" customWidth="1"/>
    <col min="16" max="16" width="9.7109375" style="19" customWidth="1"/>
    <col min="17" max="17" width="7.7109375" style="19" customWidth="1"/>
    <col min="18" max="16384" width="9.140625" style="19"/>
  </cols>
  <sheetData>
    <row r="1" spans="1:17" x14ac:dyDescent="0.2">
      <c r="Q1" s="118" t="s">
        <v>129</v>
      </c>
    </row>
    <row r="2" spans="1:17" ht="33" customHeight="1" x14ac:dyDescent="0.2">
      <c r="A2" s="17"/>
      <c r="B2" s="117"/>
      <c r="C2" s="117"/>
      <c r="D2" s="117"/>
      <c r="E2" s="117"/>
      <c r="F2" s="117"/>
      <c r="G2" s="117"/>
      <c r="H2" s="117"/>
      <c r="I2" s="117"/>
      <c r="J2" s="236" t="s">
        <v>123</v>
      </c>
      <c r="K2" s="236"/>
      <c r="L2" s="236"/>
      <c r="M2" s="236"/>
      <c r="N2" s="236"/>
      <c r="O2" s="236"/>
      <c r="P2" s="236"/>
      <c r="Q2" s="236"/>
    </row>
    <row r="3" spans="1:17" ht="17.100000000000001" customHeight="1" x14ac:dyDescent="0.2">
      <c r="A3" s="237" t="s">
        <v>132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9"/>
    </row>
    <row r="4" spans="1:17" ht="12.9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8"/>
      <c r="P4" s="18"/>
    </row>
    <row r="5" spans="1:17" ht="12.95" customHeight="1" thickBot="1" x14ac:dyDescent="0.25">
      <c r="A5" s="248" t="s">
        <v>0</v>
      </c>
      <c r="B5" s="248"/>
      <c r="C5" s="248"/>
      <c r="D5" s="248"/>
      <c r="E5" s="248"/>
      <c r="F5" s="248"/>
      <c r="G5" s="248"/>
      <c r="H5" s="18"/>
      <c r="I5" s="18"/>
      <c r="J5" s="18"/>
      <c r="K5" s="18"/>
      <c r="L5" s="18"/>
      <c r="M5" s="18"/>
      <c r="N5" s="18"/>
      <c r="O5" s="18"/>
      <c r="P5" s="18"/>
    </row>
    <row r="6" spans="1:17" ht="12.95" customHeight="1" thickBot="1" x14ac:dyDescent="0.25">
      <c r="A6" s="259" t="s">
        <v>118</v>
      </c>
      <c r="B6" s="260"/>
      <c r="C6" s="260"/>
      <c r="D6" s="260"/>
      <c r="E6" s="159"/>
      <c r="F6" s="21"/>
      <c r="G6" s="21"/>
      <c r="H6" s="18"/>
      <c r="I6" s="259" t="s">
        <v>1</v>
      </c>
      <c r="J6" s="260"/>
      <c r="K6" s="260"/>
      <c r="L6" s="260"/>
      <c r="M6" s="260"/>
      <c r="N6" s="159"/>
      <c r="O6" s="22"/>
      <c r="P6" s="23"/>
    </row>
    <row r="7" spans="1:17" ht="42" customHeight="1" x14ac:dyDescent="0.2">
      <c r="A7" s="249" t="s">
        <v>2</v>
      </c>
      <c r="B7" s="250"/>
      <c r="C7" s="251"/>
      <c r="D7" s="255" t="s">
        <v>127</v>
      </c>
      <c r="E7" s="256"/>
      <c r="F7" s="199"/>
      <c r="G7" s="200"/>
      <c r="H7" s="18"/>
      <c r="I7" s="252" t="s">
        <v>2</v>
      </c>
      <c r="J7" s="253"/>
      <c r="K7" s="253"/>
      <c r="L7" s="254"/>
      <c r="M7" s="257" t="str">
        <f>D7</f>
        <v>(Descrição do Cargo)</v>
      </c>
      <c r="N7" s="258"/>
      <c r="O7" s="199"/>
      <c r="P7" s="200"/>
    </row>
    <row r="8" spans="1:17" ht="12.95" customHeight="1" thickBot="1" x14ac:dyDescent="0.25">
      <c r="A8" s="252"/>
      <c r="B8" s="253"/>
      <c r="C8" s="254"/>
      <c r="D8" s="24" t="s">
        <v>3</v>
      </c>
      <c r="E8" s="25" t="s">
        <v>4</v>
      </c>
      <c r="F8" s="26"/>
      <c r="G8" s="27"/>
      <c r="H8" s="18"/>
      <c r="I8" s="252"/>
      <c r="J8" s="253"/>
      <c r="K8" s="253"/>
      <c r="L8" s="254"/>
      <c r="M8" s="24" t="s">
        <v>3</v>
      </c>
      <c r="N8" s="25" t="s">
        <v>4</v>
      </c>
      <c r="O8" s="26"/>
      <c r="P8" s="27"/>
    </row>
    <row r="9" spans="1:17" ht="12.95" customHeight="1" x14ac:dyDescent="0.2">
      <c r="A9" s="201" t="s">
        <v>5</v>
      </c>
      <c r="B9" s="202"/>
      <c r="C9" s="203"/>
      <c r="D9" s="90"/>
      <c r="E9" s="28">
        <f>SUM(N9:N15)</f>
        <v>0</v>
      </c>
      <c r="F9" s="29"/>
      <c r="G9" s="30"/>
      <c r="H9" s="18"/>
      <c r="I9" s="218" t="s">
        <v>6</v>
      </c>
      <c r="J9" s="261" t="s">
        <v>7</v>
      </c>
      <c r="K9" s="262"/>
      <c r="L9" s="263"/>
      <c r="M9" s="31"/>
      <c r="N9" s="72"/>
      <c r="O9" s="32"/>
      <c r="P9" s="30"/>
    </row>
    <row r="10" spans="1:17" ht="12.95" customHeight="1" x14ac:dyDescent="0.2">
      <c r="A10" s="204" t="s">
        <v>8</v>
      </c>
      <c r="B10" s="205"/>
      <c r="C10" s="206"/>
      <c r="D10" s="91">
        <f>J41</f>
        <v>0.64160720000000016</v>
      </c>
      <c r="E10" s="33">
        <f>E9*J41</f>
        <v>0</v>
      </c>
      <c r="F10" s="29"/>
      <c r="G10" s="30"/>
      <c r="H10" s="18"/>
      <c r="I10" s="219"/>
      <c r="J10" s="191" t="s">
        <v>9</v>
      </c>
      <c r="K10" s="192"/>
      <c r="L10" s="193"/>
      <c r="M10" s="73"/>
      <c r="N10" s="34">
        <f>M10*N9</f>
        <v>0</v>
      </c>
      <c r="O10" s="32"/>
      <c r="P10" s="30"/>
    </row>
    <row r="11" spans="1:17" ht="12.95" customHeight="1" x14ac:dyDescent="0.2">
      <c r="A11" s="204" t="s">
        <v>10</v>
      </c>
      <c r="B11" s="205"/>
      <c r="C11" s="206"/>
      <c r="D11" s="91"/>
      <c r="E11" s="33">
        <f>SUM(N16:N22)</f>
        <v>0</v>
      </c>
      <c r="F11" s="29"/>
      <c r="G11" s="30"/>
      <c r="H11" s="35"/>
      <c r="I11" s="219"/>
      <c r="J11" s="191" t="s">
        <v>11</v>
      </c>
      <c r="K11" s="192"/>
      <c r="L11" s="193"/>
      <c r="M11" s="73"/>
      <c r="N11" s="34">
        <f>N9*M11</f>
        <v>0</v>
      </c>
      <c r="O11" s="32"/>
      <c r="P11" s="30"/>
    </row>
    <row r="12" spans="1:17" ht="12.95" customHeight="1" x14ac:dyDescent="0.2">
      <c r="A12" s="204" t="s">
        <v>12</v>
      </c>
      <c r="B12" s="205"/>
      <c r="C12" s="206"/>
      <c r="D12" s="91"/>
      <c r="E12" s="33">
        <f>SUM(N23:N26)</f>
        <v>0</v>
      </c>
      <c r="F12" s="29"/>
      <c r="G12" s="30"/>
      <c r="H12" s="18"/>
      <c r="I12" s="219"/>
      <c r="J12" s="191" t="s">
        <v>13</v>
      </c>
      <c r="K12" s="192"/>
      <c r="L12" s="193"/>
      <c r="M12" s="36"/>
      <c r="N12" s="74"/>
      <c r="O12" s="32"/>
      <c r="P12" s="30"/>
    </row>
    <row r="13" spans="1:17" ht="12.95" customHeight="1" x14ac:dyDescent="0.2">
      <c r="A13" s="213" t="s">
        <v>14</v>
      </c>
      <c r="B13" s="214"/>
      <c r="C13" s="215"/>
      <c r="D13" s="216">
        <f>SUM(E9:E12)</f>
        <v>0</v>
      </c>
      <c r="E13" s="217"/>
      <c r="F13" s="29"/>
      <c r="G13" s="30"/>
      <c r="H13" s="18"/>
      <c r="I13" s="219"/>
      <c r="J13" s="191" t="s">
        <v>119</v>
      </c>
      <c r="K13" s="192"/>
      <c r="L13" s="193"/>
      <c r="M13" s="36"/>
      <c r="N13" s="75"/>
      <c r="O13" s="32"/>
      <c r="P13" s="30"/>
    </row>
    <row r="14" spans="1:17" ht="12.95" customHeight="1" thickBot="1" x14ac:dyDescent="0.25">
      <c r="A14" s="204" t="s">
        <v>15</v>
      </c>
      <c r="B14" s="205"/>
      <c r="C14" s="206"/>
      <c r="D14" s="92"/>
      <c r="E14" s="33">
        <f>D13*D14</f>
        <v>0</v>
      </c>
      <c r="F14" s="246"/>
      <c r="G14" s="247"/>
      <c r="H14" s="18"/>
      <c r="I14" s="219"/>
      <c r="J14" s="191" t="s">
        <v>120</v>
      </c>
      <c r="K14" s="192"/>
      <c r="L14" s="193"/>
      <c r="M14" s="36"/>
      <c r="N14" s="75"/>
      <c r="O14" s="32"/>
      <c r="P14" s="30"/>
      <c r="Q14" s="17"/>
    </row>
    <row r="15" spans="1:17" ht="12.95" customHeight="1" thickBot="1" x14ac:dyDescent="0.25">
      <c r="A15" s="204" t="s">
        <v>16</v>
      </c>
      <c r="B15" s="205"/>
      <c r="C15" s="206"/>
      <c r="D15" s="92"/>
      <c r="E15" s="33">
        <f>D15*(D13+E14)</f>
        <v>0</v>
      </c>
      <c r="F15" s="29"/>
      <c r="G15" s="30"/>
      <c r="H15" s="18"/>
      <c r="I15" s="220"/>
      <c r="J15" s="207" t="s">
        <v>121</v>
      </c>
      <c r="K15" s="208"/>
      <c r="L15" s="209"/>
      <c r="M15" s="37"/>
      <c r="N15" s="76"/>
      <c r="O15" s="240" t="s">
        <v>91</v>
      </c>
      <c r="P15" s="242" t="s">
        <v>90</v>
      </c>
      <c r="Q15" s="244" t="s">
        <v>89</v>
      </c>
    </row>
    <row r="16" spans="1:17" ht="12.95" customHeight="1" thickBot="1" x14ac:dyDescent="0.25">
      <c r="A16" s="213" t="s">
        <v>17</v>
      </c>
      <c r="B16" s="214"/>
      <c r="C16" s="215"/>
      <c r="D16" s="216">
        <f>SUM(E14:E15)</f>
        <v>0</v>
      </c>
      <c r="E16" s="217"/>
      <c r="F16" s="29"/>
      <c r="G16" s="30"/>
      <c r="H16" s="18"/>
      <c r="I16" s="218" t="s">
        <v>18</v>
      </c>
      <c r="J16" s="210" t="s">
        <v>19</v>
      </c>
      <c r="K16" s="211"/>
      <c r="L16" s="212"/>
      <c r="M16" s="38"/>
      <c r="N16" s="109">
        <f>IF(O17=0,0,((P17*O17)*Q17)-(N9*0.06))</f>
        <v>0</v>
      </c>
      <c r="O16" s="241"/>
      <c r="P16" s="243"/>
      <c r="Q16" s="245"/>
    </row>
    <row r="17" spans="1:17" ht="12.95" customHeight="1" thickBot="1" x14ac:dyDescent="0.25">
      <c r="A17" s="213" t="s">
        <v>20</v>
      </c>
      <c r="B17" s="214"/>
      <c r="C17" s="215"/>
      <c r="D17" s="216">
        <f>D13+D16</f>
        <v>0</v>
      </c>
      <c r="E17" s="217"/>
      <c r="F17" s="168"/>
      <c r="G17" s="167"/>
      <c r="H17" s="18"/>
      <c r="I17" s="219"/>
      <c r="J17" s="191" t="s">
        <v>21</v>
      </c>
      <c r="K17" s="192"/>
      <c r="L17" s="193"/>
      <c r="M17" s="36"/>
      <c r="N17" s="75"/>
      <c r="O17" s="77"/>
      <c r="P17" s="78"/>
      <c r="Q17" s="79"/>
    </row>
    <row r="18" spans="1:17" ht="12.95" customHeight="1" thickBot="1" x14ac:dyDescent="0.25">
      <c r="A18" s="231" t="s">
        <v>22</v>
      </c>
      <c r="B18" s="232"/>
      <c r="C18" s="233"/>
      <c r="D18" s="93">
        <f>N35</f>
        <v>0</v>
      </c>
      <c r="E18" s="39">
        <f>((D13+D16)/(1-N35))*D18</f>
        <v>0</v>
      </c>
      <c r="F18" s="168"/>
      <c r="G18" s="167"/>
      <c r="H18" s="18"/>
      <c r="I18" s="219"/>
      <c r="J18" s="191" t="s">
        <v>23</v>
      </c>
      <c r="K18" s="192"/>
      <c r="L18" s="193"/>
      <c r="M18" s="36"/>
      <c r="N18" s="75"/>
      <c r="O18" s="32"/>
      <c r="P18" s="30"/>
      <c r="Q18" s="17"/>
    </row>
    <row r="19" spans="1:17" ht="12.95" customHeight="1" thickTop="1" thickBot="1" x14ac:dyDescent="0.25">
      <c r="A19" s="228" t="s">
        <v>24</v>
      </c>
      <c r="B19" s="229"/>
      <c r="C19" s="230"/>
      <c r="D19" s="234">
        <f>D17+E18</f>
        <v>0</v>
      </c>
      <c r="E19" s="235"/>
      <c r="F19" s="29"/>
      <c r="G19" s="30"/>
      <c r="H19" s="18"/>
      <c r="I19" s="219"/>
      <c r="J19" s="191" t="s">
        <v>25</v>
      </c>
      <c r="K19" s="192"/>
      <c r="L19" s="193"/>
      <c r="M19" s="36"/>
      <c r="N19" s="75"/>
      <c r="O19" s="221"/>
      <c r="P19" s="222"/>
      <c r="Q19" s="17"/>
    </row>
    <row r="20" spans="1:17" ht="12.95" customHeight="1" thickTop="1" thickBot="1" x14ac:dyDescent="0.25">
      <c r="A20" s="223" t="s">
        <v>26</v>
      </c>
      <c r="B20" s="224"/>
      <c r="C20" s="225"/>
      <c r="D20" s="226">
        <f>IF(D19=0,0,D19/E9)</f>
        <v>0</v>
      </c>
      <c r="E20" s="227" t="e">
        <f>D19+#REF!</f>
        <v>#REF!</v>
      </c>
      <c r="F20" s="168"/>
      <c r="G20" s="167"/>
      <c r="H20" s="18"/>
      <c r="I20" s="219"/>
      <c r="J20" s="191" t="s">
        <v>27</v>
      </c>
      <c r="K20" s="192"/>
      <c r="L20" s="193"/>
      <c r="M20" s="36"/>
      <c r="N20" s="75"/>
      <c r="O20" s="29"/>
      <c r="P20" s="40"/>
    </row>
    <row r="21" spans="1:17" ht="12.95" customHeight="1" x14ac:dyDescent="0.2">
      <c r="A21" s="89" t="s">
        <v>28</v>
      </c>
      <c r="B21" s="18"/>
      <c r="C21" s="18"/>
      <c r="D21" s="42"/>
      <c r="E21" s="18"/>
      <c r="F21" s="167"/>
      <c r="G21" s="167"/>
      <c r="H21" s="18"/>
      <c r="I21" s="219"/>
      <c r="J21" s="191" t="s">
        <v>124</v>
      </c>
      <c r="K21" s="192"/>
      <c r="L21" s="193"/>
      <c r="M21" s="36"/>
      <c r="N21" s="80"/>
      <c r="O21" s="29"/>
      <c r="P21" s="40"/>
    </row>
    <row r="22" spans="1:17" ht="12.95" customHeight="1" thickBot="1" x14ac:dyDescent="0.25">
      <c r="A22" s="89" t="s">
        <v>29</v>
      </c>
      <c r="B22" s="18"/>
      <c r="C22" s="18"/>
      <c r="D22" s="42"/>
      <c r="E22" s="18"/>
      <c r="F22" s="18"/>
      <c r="G22" s="18"/>
      <c r="H22" s="17"/>
      <c r="I22" s="220"/>
      <c r="J22" s="207" t="s">
        <v>114</v>
      </c>
      <c r="K22" s="208"/>
      <c r="L22" s="209"/>
      <c r="M22" s="37"/>
      <c r="N22" s="76"/>
      <c r="O22" s="168"/>
      <c r="P22" s="167"/>
    </row>
    <row r="23" spans="1:17" ht="12.95" customHeight="1" x14ac:dyDescent="0.2">
      <c r="A23" s="89" t="s">
        <v>30</v>
      </c>
      <c r="B23" s="18"/>
      <c r="C23" s="18"/>
      <c r="D23" s="42"/>
      <c r="E23" s="18"/>
      <c r="F23" s="18"/>
      <c r="G23" s="18"/>
      <c r="H23" s="17"/>
      <c r="I23" s="218" t="s">
        <v>31</v>
      </c>
      <c r="J23" s="210" t="s">
        <v>32</v>
      </c>
      <c r="K23" s="211"/>
      <c r="L23" s="212"/>
      <c r="M23" s="38"/>
      <c r="N23" s="74"/>
      <c r="O23" s="168"/>
      <c r="P23" s="167"/>
    </row>
    <row r="24" spans="1:17" ht="12.95" customHeight="1" x14ac:dyDescent="0.2">
      <c r="A24" s="89" t="s">
        <v>33</v>
      </c>
      <c r="B24" s="18"/>
      <c r="C24" s="18"/>
      <c r="D24" s="42"/>
      <c r="E24" s="18"/>
      <c r="F24" s="18"/>
      <c r="G24" s="18"/>
      <c r="H24" s="17"/>
      <c r="I24" s="219"/>
      <c r="J24" s="191" t="s">
        <v>34</v>
      </c>
      <c r="K24" s="192"/>
      <c r="L24" s="193"/>
      <c r="M24" s="36"/>
      <c r="N24" s="75"/>
      <c r="O24" s="29"/>
      <c r="P24" s="30"/>
    </row>
    <row r="25" spans="1:17" ht="12.95" customHeight="1" x14ac:dyDescent="0.2">
      <c r="A25" s="41"/>
      <c r="B25" s="18"/>
      <c r="C25" s="18"/>
      <c r="D25" s="18"/>
      <c r="E25" s="18"/>
      <c r="F25" s="18"/>
      <c r="G25" s="18"/>
      <c r="H25" s="43"/>
      <c r="I25" s="219"/>
      <c r="J25" s="191" t="s">
        <v>125</v>
      </c>
      <c r="K25" s="192"/>
      <c r="L25" s="193"/>
      <c r="M25" s="36"/>
      <c r="N25" s="75"/>
      <c r="O25" s="168"/>
      <c r="P25" s="167"/>
    </row>
    <row r="26" spans="1:17" ht="12.95" customHeight="1" thickBot="1" x14ac:dyDescent="0.25">
      <c r="A26" s="41"/>
      <c r="B26" s="18"/>
      <c r="C26" s="18"/>
      <c r="D26" s="18"/>
      <c r="E26" s="18"/>
      <c r="F26" s="18"/>
      <c r="G26" s="18"/>
      <c r="H26" s="18"/>
      <c r="I26" s="220"/>
      <c r="J26" s="207" t="s">
        <v>35</v>
      </c>
      <c r="K26" s="208"/>
      <c r="L26" s="209"/>
      <c r="M26" s="37"/>
      <c r="N26" s="76"/>
      <c r="O26" s="167"/>
      <c r="P26" s="167"/>
    </row>
    <row r="27" spans="1:17" ht="12.95" customHeight="1" thickBot="1" x14ac:dyDescent="0.25">
      <c r="A27" s="17"/>
      <c r="B27" s="18"/>
      <c r="C27" s="18"/>
      <c r="D27" s="18"/>
      <c r="E27" s="18"/>
      <c r="F27" s="18"/>
      <c r="G27" s="18"/>
      <c r="H27" s="18"/>
      <c r="I27" s="196" t="s">
        <v>117</v>
      </c>
      <c r="J27" s="197"/>
      <c r="K27" s="197"/>
      <c r="L27" s="198"/>
      <c r="M27" s="188">
        <f>SUM(N9:N26)</f>
        <v>0</v>
      </c>
      <c r="N27" s="189"/>
      <c r="O27" s="17"/>
      <c r="P27" s="17"/>
    </row>
    <row r="28" spans="1:17" ht="12.95" customHeight="1" x14ac:dyDescent="0.2">
      <c r="A28" s="41"/>
      <c r="B28" s="18"/>
      <c r="C28" s="18"/>
      <c r="D28" s="42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7"/>
    </row>
    <row r="29" spans="1:17" ht="17.100000000000001" customHeight="1" thickBot="1" x14ac:dyDescent="0.25">
      <c r="A29" s="44" t="s">
        <v>36</v>
      </c>
      <c r="B29" s="44"/>
      <c r="C29" s="44"/>
      <c r="D29" s="44"/>
      <c r="E29" s="44"/>
      <c r="F29" s="18"/>
      <c r="G29" s="18"/>
      <c r="H29" s="35"/>
      <c r="I29" s="35"/>
      <c r="J29" s="35"/>
      <c r="K29" s="35"/>
      <c r="L29" s="44" t="s">
        <v>37</v>
      </c>
      <c r="M29" s="35"/>
      <c r="N29" s="35"/>
      <c r="O29" s="35"/>
      <c r="P29" s="35"/>
      <c r="Q29" s="17"/>
    </row>
    <row r="30" spans="1:17" ht="17.100000000000001" customHeight="1" thickBot="1" x14ac:dyDescent="0.25">
      <c r="A30" s="194" t="s">
        <v>38</v>
      </c>
      <c r="B30" s="195"/>
      <c r="C30" s="124" t="s">
        <v>39</v>
      </c>
      <c r="D30" s="125"/>
      <c r="E30" s="126"/>
      <c r="F30" s="124" t="s">
        <v>40</v>
      </c>
      <c r="G30" s="125"/>
      <c r="H30" s="125"/>
      <c r="I30" s="125"/>
      <c r="J30" s="126"/>
      <c r="K30" s="45"/>
      <c r="L30" s="124" t="s">
        <v>41</v>
      </c>
      <c r="M30" s="126"/>
      <c r="N30" s="46" t="s">
        <v>42</v>
      </c>
      <c r="O30" s="17"/>
      <c r="P30" s="17"/>
      <c r="Q30" s="17"/>
    </row>
    <row r="31" spans="1:17" ht="12.95" customHeight="1" x14ac:dyDescent="0.2">
      <c r="A31" s="47" t="s">
        <v>92</v>
      </c>
      <c r="B31" s="87">
        <v>0.2</v>
      </c>
      <c r="C31" s="132" t="s">
        <v>43</v>
      </c>
      <c r="D31" s="135"/>
      <c r="E31" s="94">
        <v>8.3299999999999999E-2</v>
      </c>
      <c r="F31" s="130" t="s">
        <v>44</v>
      </c>
      <c r="G31" s="131"/>
      <c r="H31" s="131"/>
      <c r="I31" s="132"/>
      <c r="J31" s="84"/>
      <c r="K31" s="48"/>
      <c r="L31" s="165" t="s">
        <v>115</v>
      </c>
      <c r="M31" s="166"/>
      <c r="N31" s="81"/>
      <c r="O31" s="17"/>
      <c r="P31" s="17"/>
      <c r="Q31" s="17"/>
    </row>
    <row r="32" spans="1:17" ht="12.95" customHeight="1" x14ac:dyDescent="0.2">
      <c r="A32" s="105" t="s">
        <v>93</v>
      </c>
      <c r="B32" s="85">
        <v>1.4999999999999999E-2</v>
      </c>
      <c r="C32" s="103" t="s">
        <v>99</v>
      </c>
      <c r="D32" s="104"/>
      <c r="E32" s="85"/>
      <c r="F32" s="153" t="s">
        <v>88</v>
      </c>
      <c r="G32" s="154"/>
      <c r="H32" s="154"/>
      <c r="I32" s="155"/>
      <c r="J32" s="52">
        <f>B36*J31</f>
        <v>0</v>
      </c>
      <c r="K32" s="48"/>
      <c r="L32" s="163" t="s">
        <v>45</v>
      </c>
      <c r="M32" s="164"/>
      <c r="N32" s="82"/>
      <c r="O32" s="17"/>
      <c r="P32" s="17"/>
      <c r="Q32" s="17"/>
    </row>
    <row r="33" spans="1:17" ht="12.95" customHeight="1" thickBot="1" x14ac:dyDescent="0.25">
      <c r="A33" s="105" t="s">
        <v>94</v>
      </c>
      <c r="B33" s="85">
        <v>0.01</v>
      </c>
      <c r="C33" s="153" t="s">
        <v>100</v>
      </c>
      <c r="D33" s="155"/>
      <c r="E33" s="95">
        <v>0.1111</v>
      </c>
      <c r="F33" s="175" t="s">
        <v>47</v>
      </c>
      <c r="G33" s="176"/>
      <c r="H33" s="176"/>
      <c r="I33" s="177"/>
      <c r="J33" s="53">
        <f>(((0.08*0.5*0.9*(1+(5/56)+(5/56)+(1/3)*(5/56)))))</f>
        <v>4.3499999999999997E-2</v>
      </c>
      <c r="K33" s="54"/>
      <c r="L33" s="163" t="s">
        <v>46</v>
      </c>
      <c r="M33" s="164"/>
      <c r="N33" s="82"/>
      <c r="O33" s="17"/>
      <c r="P33" s="17"/>
      <c r="Q33" s="17"/>
    </row>
    <row r="34" spans="1:17" ht="12.95" customHeight="1" thickBot="1" x14ac:dyDescent="0.25">
      <c r="A34" s="105" t="s">
        <v>95</v>
      </c>
      <c r="B34" s="85">
        <v>2E-3</v>
      </c>
      <c r="C34" s="155" t="s">
        <v>101</v>
      </c>
      <c r="D34" s="156"/>
      <c r="E34" s="96"/>
      <c r="F34" s="172" t="s">
        <v>50</v>
      </c>
      <c r="G34" s="173"/>
      <c r="H34" s="173"/>
      <c r="I34" s="174"/>
      <c r="J34" s="55">
        <f>SUM(J31:J33)</f>
        <v>4.3499999999999997E-2</v>
      </c>
      <c r="K34" s="54"/>
      <c r="L34" s="186" t="s">
        <v>48</v>
      </c>
      <c r="M34" s="187"/>
      <c r="N34" s="83"/>
      <c r="O34" s="17"/>
      <c r="P34" s="17"/>
      <c r="Q34" s="17"/>
    </row>
    <row r="35" spans="1:17" ht="12.95" customHeight="1" thickBot="1" x14ac:dyDescent="0.25">
      <c r="A35" s="105" t="s">
        <v>96</v>
      </c>
      <c r="B35" s="85">
        <v>2.5000000000000001E-2</v>
      </c>
      <c r="C35" s="103" t="s">
        <v>49</v>
      </c>
      <c r="D35" s="104"/>
      <c r="E35" s="96"/>
      <c r="F35" s="102"/>
      <c r="G35" s="106"/>
      <c r="H35" s="106"/>
      <c r="I35" s="106"/>
      <c r="J35" s="106"/>
      <c r="K35" s="54"/>
      <c r="L35" s="172" t="s">
        <v>51</v>
      </c>
      <c r="M35" s="190"/>
      <c r="N35" s="56">
        <f>SUM(N31:N34)</f>
        <v>0</v>
      </c>
      <c r="O35" s="17"/>
      <c r="P35" s="17"/>
      <c r="Q35" s="17"/>
    </row>
    <row r="36" spans="1:17" ht="12.95" customHeight="1" thickBot="1" x14ac:dyDescent="0.25">
      <c r="A36" s="105" t="s">
        <v>97</v>
      </c>
      <c r="B36" s="85">
        <v>0.08</v>
      </c>
      <c r="C36" s="103" t="s">
        <v>102</v>
      </c>
      <c r="D36" s="104"/>
      <c r="E36" s="85"/>
      <c r="F36" s="107"/>
      <c r="G36" s="108"/>
      <c r="H36" s="108"/>
      <c r="I36" s="108"/>
      <c r="J36" s="108"/>
      <c r="K36" s="54"/>
      <c r="L36" s="18"/>
      <c r="M36" s="18"/>
      <c r="N36" s="18"/>
      <c r="O36" s="18"/>
      <c r="P36" s="18"/>
      <c r="Q36" s="17"/>
    </row>
    <row r="37" spans="1:17" ht="12.95" customHeight="1" thickBot="1" x14ac:dyDescent="0.25">
      <c r="A37" s="105" t="s">
        <v>53</v>
      </c>
      <c r="B37" s="85"/>
      <c r="C37" s="103" t="s">
        <v>103</v>
      </c>
      <c r="D37" s="104"/>
      <c r="E37" s="96"/>
      <c r="F37" s="124" t="s">
        <v>52</v>
      </c>
      <c r="G37" s="125"/>
      <c r="H37" s="125"/>
      <c r="I37" s="125"/>
      <c r="J37" s="126"/>
      <c r="K37" s="54"/>
      <c r="L37" s="18"/>
      <c r="M37" s="18"/>
      <c r="N37" s="18"/>
      <c r="O37" s="18"/>
      <c r="P37" s="18"/>
      <c r="Q37" s="17"/>
    </row>
    <row r="38" spans="1:17" ht="12.95" customHeight="1" thickBot="1" x14ac:dyDescent="0.25">
      <c r="A38" s="57" t="s">
        <v>98</v>
      </c>
      <c r="B38" s="86">
        <v>6.0000000000000001E-3</v>
      </c>
      <c r="C38" s="133" t="s">
        <v>55</v>
      </c>
      <c r="D38" s="134"/>
      <c r="E38" s="86"/>
      <c r="F38" s="127" t="s">
        <v>54</v>
      </c>
      <c r="G38" s="128"/>
      <c r="H38" s="128"/>
      <c r="I38" s="129"/>
      <c r="J38" s="58">
        <f>B39*E39</f>
        <v>6.5707200000000021E-2</v>
      </c>
      <c r="K38" s="54"/>
      <c r="L38" s="15" t="s">
        <v>104</v>
      </c>
      <c r="M38" s="18"/>
      <c r="N38" s="18"/>
      <c r="O38" s="18"/>
      <c r="P38" s="18"/>
      <c r="Q38" s="17"/>
    </row>
    <row r="39" spans="1:17" ht="12.95" customHeight="1" thickBot="1" x14ac:dyDescent="0.25">
      <c r="A39" s="116" t="s">
        <v>56</v>
      </c>
      <c r="B39" s="55">
        <f>SUM(B31:B38)</f>
        <v>0.33800000000000008</v>
      </c>
      <c r="C39" s="172" t="s">
        <v>57</v>
      </c>
      <c r="D39" s="174"/>
      <c r="E39" s="55">
        <f>SUM(E31:E38)</f>
        <v>0.19440000000000002</v>
      </c>
      <c r="F39" s="172" t="s">
        <v>58</v>
      </c>
      <c r="G39" s="173"/>
      <c r="H39" s="173"/>
      <c r="I39" s="174"/>
      <c r="J39" s="55">
        <f>SUM(J38:J38)</f>
        <v>6.5707200000000021E-2</v>
      </c>
      <c r="K39" s="59"/>
      <c r="L39" s="16" t="s">
        <v>106</v>
      </c>
      <c r="M39" s="18"/>
      <c r="N39" s="18"/>
      <c r="O39" s="18"/>
      <c r="P39" s="18"/>
      <c r="Q39" s="17"/>
    </row>
    <row r="40" spans="1:17" ht="12.95" customHeight="1" thickBot="1" x14ac:dyDescent="0.25">
      <c r="A40" s="60"/>
      <c r="B40" s="59"/>
      <c r="C40" s="60"/>
      <c r="D40" s="60"/>
      <c r="E40" s="60"/>
      <c r="F40" s="59"/>
      <c r="G40" s="60"/>
      <c r="H40" s="60"/>
      <c r="I40" s="60"/>
      <c r="J40" s="59"/>
      <c r="K40" s="59"/>
      <c r="L40" s="16" t="s">
        <v>105</v>
      </c>
      <c r="M40" s="18"/>
      <c r="N40" s="18"/>
      <c r="O40" s="18"/>
      <c r="P40" s="18"/>
      <c r="Q40" s="17"/>
    </row>
    <row r="41" spans="1:17" ht="12.95" customHeight="1" thickBot="1" x14ac:dyDescent="0.25">
      <c r="A41" s="62" t="s">
        <v>59</v>
      </c>
      <c r="B41" s="63"/>
      <c r="C41" s="63"/>
      <c r="D41" s="63"/>
      <c r="E41" s="63"/>
      <c r="F41" s="63"/>
      <c r="G41" s="63"/>
      <c r="H41" s="63"/>
      <c r="I41" s="63"/>
      <c r="J41" s="64">
        <f>B39+E39+J34+J39</f>
        <v>0.64160720000000016</v>
      </c>
      <c r="K41" s="35"/>
      <c r="L41" s="35"/>
      <c r="M41" s="35"/>
      <c r="N41" s="35"/>
      <c r="O41" s="35"/>
      <c r="P41" s="61"/>
      <c r="Q41" s="17"/>
    </row>
    <row r="42" spans="1:17" ht="12.95" customHeight="1" thickBot="1" x14ac:dyDescent="0.25">
      <c r="A42" s="18"/>
      <c r="B42" s="18"/>
      <c r="C42" s="18"/>
      <c r="D42" s="42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7"/>
    </row>
    <row r="43" spans="1:17" ht="39" customHeight="1" thickBot="1" x14ac:dyDescent="0.3">
      <c r="A43" s="115" t="s">
        <v>60</v>
      </c>
      <c r="B43" s="65"/>
      <c r="C43" s="65"/>
      <c r="D43" s="66"/>
      <c r="E43" s="65"/>
      <c r="F43" s="65"/>
      <c r="G43" s="65"/>
      <c r="H43" s="18"/>
      <c r="I43" s="180" t="s">
        <v>116</v>
      </c>
      <c r="J43" s="181"/>
      <c r="K43" s="181"/>
      <c r="L43" s="181"/>
      <c r="M43" s="181"/>
      <c r="N43" s="182"/>
      <c r="O43" s="18"/>
      <c r="P43" s="18"/>
      <c r="Q43" s="17"/>
    </row>
    <row r="44" spans="1:17" ht="39" customHeight="1" thickBot="1" x14ac:dyDescent="0.25">
      <c r="A44" s="124" t="s">
        <v>2</v>
      </c>
      <c r="B44" s="157"/>
      <c r="C44" s="114" t="s">
        <v>61</v>
      </c>
      <c r="D44" s="114" t="s">
        <v>62</v>
      </c>
      <c r="E44" s="114" t="s">
        <v>63</v>
      </c>
      <c r="F44" s="158" t="s">
        <v>64</v>
      </c>
      <c r="G44" s="159"/>
      <c r="H44" s="18"/>
      <c r="I44" s="160" t="s">
        <v>126</v>
      </c>
      <c r="J44" s="161"/>
      <c r="K44" s="161"/>
      <c r="L44" s="161"/>
      <c r="M44" s="162"/>
      <c r="N44" s="110"/>
      <c r="O44" s="18"/>
      <c r="P44" s="18"/>
      <c r="Q44" s="17"/>
    </row>
    <row r="45" spans="1:17" ht="20.100000000000001" customHeight="1" thickBot="1" x14ac:dyDescent="0.25">
      <c r="A45" s="178" t="str">
        <f>D7</f>
        <v>(Descrição do Cargo)</v>
      </c>
      <c r="B45" s="179"/>
      <c r="C45" s="88"/>
      <c r="D45" s="88"/>
      <c r="E45" s="67">
        <f>D19</f>
        <v>0</v>
      </c>
      <c r="F45" s="136"/>
      <c r="G45" s="137"/>
      <c r="H45" s="18"/>
      <c r="I45" s="183" t="s">
        <v>65</v>
      </c>
      <c r="J45" s="184"/>
      <c r="K45" s="184"/>
      <c r="L45" s="184"/>
      <c r="M45" s="185"/>
      <c r="N45" s="111"/>
      <c r="O45" s="18"/>
      <c r="P45" s="18"/>
      <c r="Q45" s="17"/>
    </row>
    <row r="46" spans="1:17" ht="18" customHeight="1" thickBot="1" x14ac:dyDescent="0.25">
      <c r="A46" s="142" t="s">
        <v>66</v>
      </c>
      <c r="B46" s="143"/>
      <c r="C46" s="143"/>
      <c r="D46" s="143"/>
      <c r="E46" s="144"/>
      <c r="F46" s="138">
        <f>IF(D45=0,0,ROUND(((E45/D45)*F45),2))</f>
        <v>0</v>
      </c>
      <c r="G46" s="139"/>
      <c r="H46" s="18"/>
      <c r="I46" s="183" t="s">
        <v>67</v>
      </c>
      <c r="J46" s="184"/>
      <c r="K46" s="184"/>
      <c r="L46" s="184"/>
      <c r="M46" s="185"/>
      <c r="N46" s="97"/>
      <c r="O46" s="18"/>
      <c r="P46" s="18"/>
      <c r="Q46" s="17"/>
    </row>
    <row r="47" spans="1:17" ht="18" customHeight="1" thickTop="1" thickBot="1" x14ac:dyDescent="0.25">
      <c r="A47" s="169" t="s">
        <v>72</v>
      </c>
      <c r="B47" s="170"/>
      <c r="C47" s="170"/>
      <c r="D47" s="170"/>
      <c r="E47" s="171"/>
      <c r="F47" s="140">
        <f>F46*C45</f>
        <v>0</v>
      </c>
      <c r="G47" s="141"/>
      <c r="H47" s="18"/>
      <c r="I47" s="183" t="s">
        <v>69</v>
      </c>
      <c r="J47" s="184"/>
      <c r="K47" s="184"/>
      <c r="L47" s="184"/>
      <c r="M47" s="185"/>
      <c r="N47" s="112"/>
      <c r="O47" s="18"/>
      <c r="P47" s="18"/>
      <c r="Q47" s="17"/>
    </row>
    <row r="48" spans="1:17" ht="18" customHeight="1" thickTop="1" thickBot="1" x14ac:dyDescent="0.25">
      <c r="A48" s="148" t="s">
        <v>73</v>
      </c>
      <c r="B48" s="149"/>
      <c r="C48" s="149"/>
      <c r="D48" s="149"/>
      <c r="E48" s="150"/>
      <c r="F48" s="151">
        <f>F47*N48</f>
        <v>0</v>
      </c>
      <c r="G48" s="152"/>
      <c r="H48" s="18"/>
      <c r="I48" s="145" t="s">
        <v>71</v>
      </c>
      <c r="J48" s="146"/>
      <c r="K48" s="146"/>
      <c r="L48" s="146"/>
      <c r="M48" s="147"/>
      <c r="N48" s="113"/>
      <c r="O48" s="17"/>
      <c r="P48" s="17"/>
      <c r="Q48" s="17"/>
    </row>
    <row r="49" spans="1:17" ht="15" customHeight="1" x14ac:dyDescent="0.2">
      <c r="A49" s="18"/>
      <c r="B49" s="18"/>
      <c r="C49" s="42"/>
      <c r="D49" s="18"/>
      <c r="E49" s="18"/>
      <c r="F49" s="17"/>
      <c r="G49" s="17"/>
      <c r="H49" s="18"/>
      <c r="O49" s="17"/>
      <c r="P49" s="17"/>
      <c r="Q49" s="119" t="s">
        <v>130</v>
      </c>
    </row>
    <row r="50" spans="1:17" ht="16.5" customHeight="1" x14ac:dyDescent="0.2">
      <c r="A50" s="123" t="s">
        <v>122</v>
      </c>
      <c r="B50" s="123"/>
      <c r="C50" s="123"/>
      <c r="D50" s="123"/>
      <c r="E50" s="123"/>
      <c r="F50" s="17"/>
      <c r="G50" s="17"/>
      <c r="H50" s="68"/>
      <c r="O50" s="17"/>
      <c r="P50" s="17"/>
      <c r="Q50" s="17"/>
    </row>
    <row r="51" spans="1:17" ht="17.100000000000001" customHeight="1" x14ac:dyDescent="0.2">
      <c r="H51" s="18"/>
      <c r="O51" s="17"/>
      <c r="P51" s="17"/>
      <c r="Q51" s="17"/>
    </row>
    <row r="52" spans="1:17" ht="15" customHeight="1" x14ac:dyDescent="0.2"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ht="15" customHeight="1" x14ac:dyDescent="0.2"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O54" s="17"/>
      <c r="P54" s="17"/>
      <c r="Q54" s="17"/>
    </row>
    <row r="60" spans="1:17" ht="15" customHeight="1" x14ac:dyDescent="0.2"/>
  </sheetData>
  <sheetProtection algorithmName="SHA-512" hashValue="CjYn3t34oW5VfB3D6eekaHzC65XDhDzD2FvqJvDKkF/rVT60ovjK7rCvXEggEnPrc9TXST+IssLvKOlq33H5Tw==" saltValue="mHIF+zNV5FV6difT+xcoPw==" spinCount="100000" sheet="1" objects="1" scenarios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18DA-0B69-492A-9563-5B1345C7D7BA}">
  <sheetPr>
    <pageSetUpPr fitToPage="1"/>
  </sheetPr>
  <dimension ref="A1:Q60"/>
  <sheetViews>
    <sheetView showGridLines="0" zoomScale="106" zoomScaleNormal="106" workbookViewId="0">
      <selection activeCell="D7" sqref="D7:E7"/>
    </sheetView>
  </sheetViews>
  <sheetFormatPr defaultRowHeight="12.75" x14ac:dyDescent="0.2"/>
  <cols>
    <col min="1" max="1" width="27.7109375" style="19" customWidth="1"/>
    <col min="2" max="2" width="9.42578125" style="19" customWidth="1"/>
    <col min="3" max="3" width="12.7109375" style="19" customWidth="1"/>
    <col min="4" max="4" width="10.7109375" style="19" customWidth="1"/>
    <col min="5" max="5" width="11.7109375" style="19" customWidth="1"/>
    <col min="6" max="7" width="8.28515625" style="19" customWidth="1"/>
    <col min="8" max="8" width="5.7109375" style="19" customWidth="1"/>
    <col min="9" max="9" width="12.42578125" style="19" customWidth="1"/>
    <col min="10" max="10" width="7.7109375" style="19" customWidth="1"/>
    <col min="11" max="11" width="4.7109375" style="19" customWidth="1"/>
    <col min="12" max="12" width="19.42578125" style="19" customWidth="1"/>
    <col min="13" max="13" width="10.42578125" style="19" customWidth="1"/>
    <col min="14" max="14" width="16.7109375" style="19" customWidth="1"/>
    <col min="15" max="15" width="10.7109375" style="19" customWidth="1"/>
    <col min="16" max="16" width="9.7109375" style="19" customWidth="1"/>
    <col min="17" max="17" width="7.7109375" style="19" customWidth="1"/>
    <col min="18" max="16384" width="9.140625" style="19"/>
  </cols>
  <sheetData>
    <row r="1" spans="1:17" x14ac:dyDescent="0.2">
      <c r="Q1" s="118" t="s">
        <v>129</v>
      </c>
    </row>
    <row r="2" spans="1:17" ht="33" customHeight="1" x14ac:dyDescent="0.2">
      <c r="A2" s="17"/>
      <c r="B2" s="117"/>
      <c r="C2" s="117"/>
      <c r="D2" s="117"/>
      <c r="E2" s="117"/>
      <c r="F2" s="117"/>
      <c r="G2" s="117"/>
      <c r="H2" s="117"/>
      <c r="I2" s="117"/>
      <c r="J2" s="236" t="s">
        <v>123</v>
      </c>
      <c r="K2" s="236"/>
      <c r="L2" s="236"/>
      <c r="M2" s="236"/>
      <c r="N2" s="236"/>
      <c r="O2" s="236"/>
      <c r="P2" s="236"/>
      <c r="Q2" s="236"/>
    </row>
    <row r="3" spans="1:17" ht="17.100000000000001" customHeight="1" x14ac:dyDescent="0.2">
      <c r="A3" s="237" t="s">
        <v>133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9"/>
    </row>
    <row r="4" spans="1:17" ht="12.9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8"/>
      <c r="P4" s="18"/>
    </row>
    <row r="5" spans="1:17" ht="12.95" customHeight="1" thickBot="1" x14ac:dyDescent="0.25">
      <c r="A5" s="248" t="s">
        <v>0</v>
      </c>
      <c r="B5" s="248"/>
      <c r="C5" s="248"/>
      <c r="D5" s="248"/>
      <c r="E5" s="248"/>
      <c r="F5" s="248"/>
      <c r="G5" s="248"/>
      <c r="H5" s="18"/>
      <c r="I5" s="18"/>
      <c r="J5" s="18"/>
      <c r="K5" s="18"/>
      <c r="L5" s="18"/>
      <c r="M5" s="18"/>
      <c r="N5" s="18"/>
      <c r="O5" s="18"/>
      <c r="P5" s="18"/>
    </row>
    <row r="6" spans="1:17" ht="12.95" customHeight="1" thickBot="1" x14ac:dyDescent="0.25">
      <c r="A6" s="259" t="s">
        <v>118</v>
      </c>
      <c r="B6" s="260"/>
      <c r="C6" s="260"/>
      <c r="D6" s="260"/>
      <c r="E6" s="159"/>
      <c r="F6" s="21"/>
      <c r="G6" s="21"/>
      <c r="H6" s="18"/>
      <c r="I6" s="259" t="s">
        <v>1</v>
      </c>
      <c r="J6" s="260"/>
      <c r="K6" s="260"/>
      <c r="L6" s="260"/>
      <c r="M6" s="260"/>
      <c r="N6" s="159"/>
      <c r="O6" s="22"/>
      <c r="P6" s="23"/>
    </row>
    <row r="7" spans="1:17" ht="42" customHeight="1" x14ac:dyDescent="0.2">
      <c r="A7" s="249" t="s">
        <v>2</v>
      </c>
      <c r="B7" s="250"/>
      <c r="C7" s="251"/>
      <c r="D7" s="255" t="s">
        <v>127</v>
      </c>
      <c r="E7" s="256"/>
      <c r="F7" s="199"/>
      <c r="G7" s="200"/>
      <c r="H7" s="18"/>
      <c r="I7" s="252" t="s">
        <v>2</v>
      </c>
      <c r="J7" s="253"/>
      <c r="K7" s="253"/>
      <c r="L7" s="254"/>
      <c r="M7" s="257" t="str">
        <f>D7</f>
        <v>(Descrição do Cargo)</v>
      </c>
      <c r="N7" s="258"/>
      <c r="O7" s="199"/>
      <c r="P7" s="200"/>
    </row>
    <row r="8" spans="1:17" ht="12.95" customHeight="1" thickBot="1" x14ac:dyDescent="0.25">
      <c r="A8" s="252"/>
      <c r="B8" s="253"/>
      <c r="C8" s="254"/>
      <c r="D8" s="24" t="s">
        <v>3</v>
      </c>
      <c r="E8" s="25" t="s">
        <v>4</v>
      </c>
      <c r="F8" s="26"/>
      <c r="G8" s="27"/>
      <c r="H8" s="18"/>
      <c r="I8" s="252"/>
      <c r="J8" s="253"/>
      <c r="K8" s="253"/>
      <c r="L8" s="254"/>
      <c r="M8" s="24" t="s">
        <v>3</v>
      </c>
      <c r="N8" s="25" t="s">
        <v>4</v>
      </c>
      <c r="O8" s="26"/>
      <c r="P8" s="27"/>
    </row>
    <row r="9" spans="1:17" ht="12.95" customHeight="1" x14ac:dyDescent="0.2">
      <c r="A9" s="201" t="s">
        <v>5</v>
      </c>
      <c r="B9" s="202"/>
      <c r="C9" s="203"/>
      <c r="D9" s="90"/>
      <c r="E9" s="28">
        <f>SUM(N9:N15)</f>
        <v>0</v>
      </c>
      <c r="F9" s="29"/>
      <c r="G9" s="30"/>
      <c r="H9" s="18"/>
      <c r="I9" s="218" t="s">
        <v>6</v>
      </c>
      <c r="J9" s="261" t="s">
        <v>7</v>
      </c>
      <c r="K9" s="262"/>
      <c r="L9" s="263"/>
      <c r="M9" s="31"/>
      <c r="N9" s="72"/>
      <c r="O9" s="32"/>
      <c r="P9" s="30"/>
    </row>
    <row r="10" spans="1:17" ht="12.95" customHeight="1" x14ac:dyDescent="0.2">
      <c r="A10" s="204" t="s">
        <v>8</v>
      </c>
      <c r="B10" s="205"/>
      <c r="C10" s="206"/>
      <c r="D10" s="91">
        <f>J41</f>
        <v>0.64160720000000016</v>
      </c>
      <c r="E10" s="33">
        <f>E9*J41</f>
        <v>0</v>
      </c>
      <c r="F10" s="29"/>
      <c r="G10" s="30"/>
      <c r="H10" s="18"/>
      <c r="I10" s="219"/>
      <c r="J10" s="191" t="s">
        <v>9</v>
      </c>
      <c r="K10" s="192"/>
      <c r="L10" s="193"/>
      <c r="M10" s="73"/>
      <c r="N10" s="34">
        <f>M10*N9</f>
        <v>0</v>
      </c>
      <c r="O10" s="32"/>
      <c r="P10" s="30"/>
    </row>
    <row r="11" spans="1:17" ht="12.95" customHeight="1" x14ac:dyDescent="0.2">
      <c r="A11" s="204" t="s">
        <v>10</v>
      </c>
      <c r="B11" s="205"/>
      <c r="C11" s="206"/>
      <c r="D11" s="91"/>
      <c r="E11" s="33">
        <f>SUM(N16:N22)</f>
        <v>0</v>
      </c>
      <c r="F11" s="29"/>
      <c r="G11" s="30"/>
      <c r="H11" s="35"/>
      <c r="I11" s="219"/>
      <c r="J11" s="191" t="s">
        <v>11</v>
      </c>
      <c r="K11" s="192"/>
      <c r="L11" s="193"/>
      <c r="M11" s="73"/>
      <c r="N11" s="34">
        <f>N9*M11</f>
        <v>0</v>
      </c>
      <c r="O11" s="32"/>
      <c r="P11" s="30"/>
    </row>
    <row r="12" spans="1:17" ht="12.95" customHeight="1" x14ac:dyDescent="0.2">
      <c r="A12" s="204" t="s">
        <v>12</v>
      </c>
      <c r="B12" s="205"/>
      <c r="C12" s="206"/>
      <c r="D12" s="91"/>
      <c r="E12" s="33">
        <f>SUM(N23:N26)</f>
        <v>0</v>
      </c>
      <c r="F12" s="29"/>
      <c r="G12" s="30"/>
      <c r="H12" s="18"/>
      <c r="I12" s="219"/>
      <c r="J12" s="191" t="s">
        <v>13</v>
      </c>
      <c r="K12" s="192"/>
      <c r="L12" s="193"/>
      <c r="M12" s="36"/>
      <c r="N12" s="74"/>
      <c r="O12" s="32"/>
      <c r="P12" s="30"/>
    </row>
    <row r="13" spans="1:17" ht="12.95" customHeight="1" x14ac:dyDescent="0.2">
      <c r="A13" s="213" t="s">
        <v>14</v>
      </c>
      <c r="B13" s="214"/>
      <c r="C13" s="215"/>
      <c r="D13" s="216">
        <f>SUM(E9:E12)</f>
        <v>0</v>
      </c>
      <c r="E13" s="217"/>
      <c r="F13" s="29"/>
      <c r="G13" s="30"/>
      <c r="H13" s="18"/>
      <c r="I13" s="219"/>
      <c r="J13" s="191" t="s">
        <v>119</v>
      </c>
      <c r="K13" s="192"/>
      <c r="L13" s="193"/>
      <c r="M13" s="36"/>
      <c r="N13" s="75"/>
      <c r="O13" s="32"/>
      <c r="P13" s="30"/>
    </row>
    <row r="14" spans="1:17" ht="12.95" customHeight="1" thickBot="1" x14ac:dyDescent="0.25">
      <c r="A14" s="204" t="s">
        <v>15</v>
      </c>
      <c r="B14" s="205"/>
      <c r="C14" s="206"/>
      <c r="D14" s="92"/>
      <c r="E14" s="33">
        <f>D13*D14</f>
        <v>0</v>
      </c>
      <c r="F14" s="246"/>
      <c r="G14" s="247"/>
      <c r="H14" s="18"/>
      <c r="I14" s="219"/>
      <c r="J14" s="191" t="s">
        <v>120</v>
      </c>
      <c r="K14" s="192"/>
      <c r="L14" s="193"/>
      <c r="M14" s="36"/>
      <c r="N14" s="75"/>
      <c r="O14" s="32"/>
      <c r="P14" s="30"/>
      <c r="Q14" s="17"/>
    </row>
    <row r="15" spans="1:17" ht="12.95" customHeight="1" thickBot="1" x14ac:dyDescent="0.25">
      <c r="A15" s="204" t="s">
        <v>16</v>
      </c>
      <c r="B15" s="205"/>
      <c r="C15" s="206"/>
      <c r="D15" s="92"/>
      <c r="E15" s="33">
        <f>D15*(D13+E14)</f>
        <v>0</v>
      </c>
      <c r="F15" s="29"/>
      <c r="G15" s="30"/>
      <c r="H15" s="18"/>
      <c r="I15" s="220"/>
      <c r="J15" s="207" t="s">
        <v>121</v>
      </c>
      <c r="K15" s="208"/>
      <c r="L15" s="209"/>
      <c r="M15" s="37"/>
      <c r="N15" s="76"/>
      <c r="O15" s="240" t="s">
        <v>91</v>
      </c>
      <c r="P15" s="242" t="s">
        <v>90</v>
      </c>
      <c r="Q15" s="244" t="s">
        <v>89</v>
      </c>
    </row>
    <row r="16" spans="1:17" ht="12.95" customHeight="1" thickBot="1" x14ac:dyDescent="0.25">
      <c r="A16" s="213" t="s">
        <v>17</v>
      </c>
      <c r="B16" s="214"/>
      <c r="C16" s="215"/>
      <c r="D16" s="216">
        <f>SUM(E14:E15)</f>
        <v>0</v>
      </c>
      <c r="E16" s="217"/>
      <c r="F16" s="29"/>
      <c r="G16" s="30"/>
      <c r="H16" s="18"/>
      <c r="I16" s="218" t="s">
        <v>18</v>
      </c>
      <c r="J16" s="210" t="s">
        <v>19</v>
      </c>
      <c r="K16" s="211"/>
      <c r="L16" s="212"/>
      <c r="M16" s="38"/>
      <c r="N16" s="109">
        <f>IF(O17=0,0,((P17*O17)*Q17)-(N9*0.06))</f>
        <v>0</v>
      </c>
      <c r="O16" s="241"/>
      <c r="P16" s="243"/>
      <c r="Q16" s="245"/>
    </row>
    <row r="17" spans="1:17" ht="12.95" customHeight="1" thickBot="1" x14ac:dyDescent="0.25">
      <c r="A17" s="213" t="s">
        <v>20</v>
      </c>
      <c r="B17" s="214"/>
      <c r="C17" s="215"/>
      <c r="D17" s="216">
        <f>D13+D16</f>
        <v>0</v>
      </c>
      <c r="E17" s="217"/>
      <c r="F17" s="168"/>
      <c r="G17" s="167"/>
      <c r="H17" s="18"/>
      <c r="I17" s="219"/>
      <c r="J17" s="191" t="s">
        <v>21</v>
      </c>
      <c r="K17" s="192"/>
      <c r="L17" s="193"/>
      <c r="M17" s="36"/>
      <c r="N17" s="75"/>
      <c r="O17" s="77"/>
      <c r="P17" s="78"/>
      <c r="Q17" s="79"/>
    </row>
    <row r="18" spans="1:17" ht="12.95" customHeight="1" thickBot="1" x14ac:dyDescent="0.25">
      <c r="A18" s="231" t="s">
        <v>22</v>
      </c>
      <c r="B18" s="232"/>
      <c r="C18" s="233"/>
      <c r="D18" s="93">
        <f>N35</f>
        <v>0</v>
      </c>
      <c r="E18" s="39">
        <f>((D13+D16)/(1-N35))*D18</f>
        <v>0</v>
      </c>
      <c r="F18" s="168"/>
      <c r="G18" s="167"/>
      <c r="H18" s="18"/>
      <c r="I18" s="219"/>
      <c r="J18" s="191" t="s">
        <v>23</v>
      </c>
      <c r="K18" s="192"/>
      <c r="L18" s="193"/>
      <c r="M18" s="36"/>
      <c r="N18" s="75"/>
      <c r="O18" s="32"/>
      <c r="P18" s="30"/>
      <c r="Q18" s="17"/>
    </row>
    <row r="19" spans="1:17" ht="12.95" customHeight="1" thickTop="1" thickBot="1" x14ac:dyDescent="0.25">
      <c r="A19" s="228" t="s">
        <v>24</v>
      </c>
      <c r="B19" s="229"/>
      <c r="C19" s="230"/>
      <c r="D19" s="234">
        <f>D17+E18</f>
        <v>0</v>
      </c>
      <c r="E19" s="235"/>
      <c r="F19" s="29"/>
      <c r="G19" s="30"/>
      <c r="H19" s="18"/>
      <c r="I19" s="219"/>
      <c r="J19" s="191" t="s">
        <v>25</v>
      </c>
      <c r="K19" s="192"/>
      <c r="L19" s="193"/>
      <c r="M19" s="36"/>
      <c r="N19" s="75"/>
      <c r="O19" s="221"/>
      <c r="P19" s="222"/>
      <c r="Q19" s="17"/>
    </row>
    <row r="20" spans="1:17" ht="12.95" customHeight="1" thickTop="1" thickBot="1" x14ac:dyDescent="0.25">
      <c r="A20" s="223" t="s">
        <v>26</v>
      </c>
      <c r="B20" s="224"/>
      <c r="C20" s="225"/>
      <c r="D20" s="226">
        <f>IF(D19=0,0,D19/E9)</f>
        <v>0</v>
      </c>
      <c r="E20" s="227" t="e">
        <f>D19+#REF!</f>
        <v>#REF!</v>
      </c>
      <c r="F20" s="168"/>
      <c r="G20" s="167"/>
      <c r="H20" s="18"/>
      <c r="I20" s="219"/>
      <c r="J20" s="191" t="s">
        <v>27</v>
      </c>
      <c r="K20" s="192"/>
      <c r="L20" s="193"/>
      <c r="M20" s="36"/>
      <c r="N20" s="75"/>
      <c r="O20" s="29"/>
      <c r="P20" s="40"/>
    </row>
    <row r="21" spans="1:17" ht="12.95" customHeight="1" x14ac:dyDescent="0.2">
      <c r="A21" s="89" t="s">
        <v>28</v>
      </c>
      <c r="B21" s="18"/>
      <c r="C21" s="18"/>
      <c r="D21" s="42"/>
      <c r="E21" s="18"/>
      <c r="F21" s="167"/>
      <c r="G21" s="167"/>
      <c r="H21" s="18"/>
      <c r="I21" s="219"/>
      <c r="J21" s="191" t="s">
        <v>124</v>
      </c>
      <c r="K21" s="192"/>
      <c r="L21" s="193"/>
      <c r="M21" s="36"/>
      <c r="N21" s="80"/>
      <c r="O21" s="29"/>
      <c r="P21" s="40"/>
    </row>
    <row r="22" spans="1:17" ht="12.95" customHeight="1" thickBot="1" x14ac:dyDescent="0.25">
      <c r="A22" s="89" t="s">
        <v>29</v>
      </c>
      <c r="B22" s="18"/>
      <c r="C22" s="18"/>
      <c r="D22" s="42"/>
      <c r="E22" s="18"/>
      <c r="F22" s="18"/>
      <c r="G22" s="18"/>
      <c r="H22" s="17"/>
      <c r="I22" s="220"/>
      <c r="J22" s="207" t="s">
        <v>114</v>
      </c>
      <c r="K22" s="208"/>
      <c r="L22" s="209"/>
      <c r="M22" s="37"/>
      <c r="N22" s="76"/>
      <c r="O22" s="168"/>
      <c r="P22" s="167"/>
    </row>
    <row r="23" spans="1:17" ht="12.95" customHeight="1" x14ac:dyDescent="0.2">
      <c r="A23" s="89" t="s">
        <v>30</v>
      </c>
      <c r="B23" s="18"/>
      <c r="C23" s="18"/>
      <c r="D23" s="42"/>
      <c r="E23" s="18"/>
      <c r="F23" s="18"/>
      <c r="G23" s="18"/>
      <c r="H23" s="17"/>
      <c r="I23" s="218" t="s">
        <v>31</v>
      </c>
      <c r="J23" s="210" t="s">
        <v>32</v>
      </c>
      <c r="K23" s="211"/>
      <c r="L23" s="212"/>
      <c r="M23" s="38"/>
      <c r="N23" s="74"/>
      <c r="O23" s="168"/>
      <c r="P23" s="167"/>
    </row>
    <row r="24" spans="1:17" ht="12.95" customHeight="1" x14ac:dyDescent="0.2">
      <c r="A24" s="89" t="s">
        <v>33</v>
      </c>
      <c r="B24" s="18"/>
      <c r="C24" s="18"/>
      <c r="D24" s="42"/>
      <c r="E24" s="18"/>
      <c r="F24" s="18"/>
      <c r="G24" s="18"/>
      <c r="H24" s="17"/>
      <c r="I24" s="219"/>
      <c r="J24" s="191" t="s">
        <v>34</v>
      </c>
      <c r="K24" s="192"/>
      <c r="L24" s="193"/>
      <c r="M24" s="36"/>
      <c r="N24" s="75"/>
      <c r="O24" s="29"/>
      <c r="P24" s="30"/>
    </row>
    <row r="25" spans="1:17" ht="12.95" customHeight="1" x14ac:dyDescent="0.2">
      <c r="A25" s="41"/>
      <c r="B25" s="18"/>
      <c r="C25" s="18"/>
      <c r="D25" s="18"/>
      <c r="E25" s="18"/>
      <c r="F25" s="18"/>
      <c r="G25" s="18"/>
      <c r="H25" s="43"/>
      <c r="I25" s="219"/>
      <c r="J25" s="191" t="s">
        <v>125</v>
      </c>
      <c r="K25" s="192"/>
      <c r="L25" s="193"/>
      <c r="M25" s="36"/>
      <c r="N25" s="75"/>
      <c r="O25" s="168"/>
      <c r="P25" s="167"/>
    </row>
    <row r="26" spans="1:17" ht="12.95" customHeight="1" thickBot="1" x14ac:dyDescent="0.25">
      <c r="A26" s="41"/>
      <c r="B26" s="18"/>
      <c r="C26" s="18"/>
      <c r="D26" s="18"/>
      <c r="E26" s="18"/>
      <c r="F26" s="18"/>
      <c r="G26" s="18"/>
      <c r="H26" s="18"/>
      <c r="I26" s="220"/>
      <c r="J26" s="207" t="s">
        <v>35</v>
      </c>
      <c r="K26" s="208"/>
      <c r="L26" s="209"/>
      <c r="M26" s="37"/>
      <c r="N26" s="76"/>
      <c r="O26" s="167"/>
      <c r="P26" s="167"/>
    </row>
    <row r="27" spans="1:17" ht="12.95" customHeight="1" thickBot="1" x14ac:dyDescent="0.25">
      <c r="A27" s="17"/>
      <c r="B27" s="18"/>
      <c r="C27" s="18"/>
      <c r="D27" s="18"/>
      <c r="E27" s="18"/>
      <c r="F27" s="18"/>
      <c r="G27" s="18"/>
      <c r="H27" s="18"/>
      <c r="I27" s="196" t="s">
        <v>117</v>
      </c>
      <c r="J27" s="197"/>
      <c r="K27" s="197"/>
      <c r="L27" s="198"/>
      <c r="M27" s="188">
        <f>SUM(N9:N26)</f>
        <v>0</v>
      </c>
      <c r="N27" s="189"/>
      <c r="O27" s="17"/>
      <c r="P27" s="17"/>
    </row>
    <row r="28" spans="1:17" ht="12.95" customHeight="1" x14ac:dyDescent="0.2">
      <c r="A28" s="41"/>
      <c r="B28" s="18"/>
      <c r="C28" s="18"/>
      <c r="D28" s="42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7"/>
    </row>
    <row r="29" spans="1:17" ht="17.100000000000001" customHeight="1" thickBot="1" x14ac:dyDescent="0.25">
      <c r="A29" s="44" t="s">
        <v>36</v>
      </c>
      <c r="B29" s="44"/>
      <c r="C29" s="44"/>
      <c r="D29" s="44"/>
      <c r="E29" s="44"/>
      <c r="F29" s="18"/>
      <c r="G29" s="18"/>
      <c r="H29" s="35"/>
      <c r="I29" s="35"/>
      <c r="J29" s="35"/>
      <c r="K29" s="35"/>
      <c r="L29" s="44" t="s">
        <v>37</v>
      </c>
      <c r="M29" s="35"/>
      <c r="N29" s="35"/>
      <c r="O29" s="35"/>
      <c r="P29" s="35"/>
      <c r="Q29" s="17"/>
    </row>
    <row r="30" spans="1:17" ht="17.100000000000001" customHeight="1" thickBot="1" x14ac:dyDescent="0.25">
      <c r="A30" s="194" t="s">
        <v>38</v>
      </c>
      <c r="B30" s="195"/>
      <c r="C30" s="124" t="s">
        <v>39</v>
      </c>
      <c r="D30" s="125"/>
      <c r="E30" s="126"/>
      <c r="F30" s="124" t="s">
        <v>40</v>
      </c>
      <c r="G30" s="125"/>
      <c r="H30" s="125"/>
      <c r="I30" s="125"/>
      <c r="J30" s="126"/>
      <c r="K30" s="45"/>
      <c r="L30" s="124" t="s">
        <v>41</v>
      </c>
      <c r="M30" s="126"/>
      <c r="N30" s="46" t="s">
        <v>42</v>
      </c>
      <c r="O30" s="17"/>
      <c r="P30" s="17"/>
      <c r="Q30" s="17"/>
    </row>
    <row r="31" spans="1:17" ht="12.95" customHeight="1" x14ac:dyDescent="0.2">
      <c r="A31" s="47" t="s">
        <v>92</v>
      </c>
      <c r="B31" s="87">
        <v>0.2</v>
      </c>
      <c r="C31" s="132" t="s">
        <v>43</v>
      </c>
      <c r="D31" s="135"/>
      <c r="E31" s="94">
        <v>8.3299999999999999E-2</v>
      </c>
      <c r="F31" s="130" t="s">
        <v>44</v>
      </c>
      <c r="G31" s="131"/>
      <c r="H31" s="131"/>
      <c r="I31" s="132"/>
      <c r="J31" s="84"/>
      <c r="K31" s="48"/>
      <c r="L31" s="165" t="s">
        <v>115</v>
      </c>
      <c r="M31" s="166"/>
      <c r="N31" s="81"/>
      <c r="O31" s="17"/>
      <c r="P31" s="17"/>
      <c r="Q31" s="17"/>
    </row>
    <row r="32" spans="1:17" ht="12.95" customHeight="1" x14ac:dyDescent="0.2">
      <c r="A32" s="105" t="s">
        <v>93</v>
      </c>
      <c r="B32" s="85">
        <v>1.4999999999999999E-2</v>
      </c>
      <c r="C32" s="103" t="s">
        <v>99</v>
      </c>
      <c r="D32" s="104"/>
      <c r="E32" s="85"/>
      <c r="F32" s="153" t="s">
        <v>88</v>
      </c>
      <c r="G32" s="154"/>
      <c r="H32" s="154"/>
      <c r="I32" s="155"/>
      <c r="J32" s="52">
        <f>B36*J31</f>
        <v>0</v>
      </c>
      <c r="K32" s="48"/>
      <c r="L32" s="163" t="s">
        <v>45</v>
      </c>
      <c r="M32" s="164"/>
      <c r="N32" s="82"/>
      <c r="O32" s="17"/>
      <c r="P32" s="17"/>
      <c r="Q32" s="17"/>
    </row>
    <row r="33" spans="1:17" ht="12.95" customHeight="1" thickBot="1" x14ac:dyDescent="0.25">
      <c r="A33" s="105" t="s">
        <v>94</v>
      </c>
      <c r="B33" s="85">
        <v>0.01</v>
      </c>
      <c r="C33" s="153" t="s">
        <v>100</v>
      </c>
      <c r="D33" s="155"/>
      <c r="E33" s="95">
        <v>0.1111</v>
      </c>
      <c r="F33" s="175" t="s">
        <v>47</v>
      </c>
      <c r="G33" s="176"/>
      <c r="H33" s="176"/>
      <c r="I33" s="177"/>
      <c r="J33" s="53">
        <f>(((0.08*0.5*0.9*(1+(5/56)+(5/56)+(1/3)*(5/56)))))</f>
        <v>4.3499999999999997E-2</v>
      </c>
      <c r="K33" s="54"/>
      <c r="L33" s="163" t="s">
        <v>46</v>
      </c>
      <c r="M33" s="164"/>
      <c r="N33" s="82"/>
      <c r="O33" s="17"/>
      <c r="P33" s="17"/>
      <c r="Q33" s="17"/>
    </row>
    <row r="34" spans="1:17" ht="12.95" customHeight="1" thickBot="1" x14ac:dyDescent="0.25">
      <c r="A34" s="105" t="s">
        <v>95</v>
      </c>
      <c r="B34" s="85">
        <v>2E-3</v>
      </c>
      <c r="C34" s="155" t="s">
        <v>101</v>
      </c>
      <c r="D34" s="156"/>
      <c r="E34" s="96"/>
      <c r="F34" s="172" t="s">
        <v>50</v>
      </c>
      <c r="G34" s="173"/>
      <c r="H34" s="173"/>
      <c r="I34" s="174"/>
      <c r="J34" s="55">
        <f>SUM(J31:J33)</f>
        <v>4.3499999999999997E-2</v>
      </c>
      <c r="K34" s="54"/>
      <c r="L34" s="186" t="s">
        <v>48</v>
      </c>
      <c r="M34" s="187"/>
      <c r="N34" s="83"/>
      <c r="O34" s="17"/>
      <c r="P34" s="17"/>
      <c r="Q34" s="17"/>
    </row>
    <row r="35" spans="1:17" ht="12.95" customHeight="1" thickBot="1" x14ac:dyDescent="0.25">
      <c r="A35" s="105" t="s">
        <v>96</v>
      </c>
      <c r="B35" s="85">
        <v>2.5000000000000001E-2</v>
      </c>
      <c r="C35" s="103" t="s">
        <v>49</v>
      </c>
      <c r="D35" s="104"/>
      <c r="E35" s="96"/>
      <c r="F35" s="102"/>
      <c r="G35" s="106"/>
      <c r="H35" s="106"/>
      <c r="I35" s="106"/>
      <c r="J35" s="106"/>
      <c r="K35" s="54"/>
      <c r="L35" s="172" t="s">
        <v>51</v>
      </c>
      <c r="M35" s="190"/>
      <c r="N35" s="56">
        <f>SUM(N31:N34)</f>
        <v>0</v>
      </c>
      <c r="O35" s="17"/>
      <c r="P35" s="17"/>
      <c r="Q35" s="17"/>
    </row>
    <row r="36" spans="1:17" ht="12.95" customHeight="1" thickBot="1" x14ac:dyDescent="0.25">
      <c r="A36" s="105" t="s">
        <v>97</v>
      </c>
      <c r="B36" s="85">
        <v>0.08</v>
      </c>
      <c r="C36" s="103" t="s">
        <v>102</v>
      </c>
      <c r="D36" s="104"/>
      <c r="E36" s="85"/>
      <c r="F36" s="107"/>
      <c r="G36" s="108"/>
      <c r="H36" s="108"/>
      <c r="I36" s="108"/>
      <c r="J36" s="108"/>
      <c r="K36" s="54"/>
      <c r="L36" s="18"/>
      <c r="M36" s="18"/>
      <c r="N36" s="18"/>
      <c r="O36" s="18"/>
      <c r="P36" s="18"/>
      <c r="Q36" s="17"/>
    </row>
    <row r="37" spans="1:17" ht="12.95" customHeight="1" thickBot="1" x14ac:dyDescent="0.25">
      <c r="A37" s="105" t="s">
        <v>53</v>
      </c>
      <c r="B37" s="85"/>
      <c r="C37" s="103" t="s">
        <v>103</v>
      </c>
      <c r="D37" s="104"/>
      <c r="E37" s="96"/>
      <c r="F37" s="124" t="s">
        <v>52</v>
      </c>
      <c r="G37" s="125"/>
      <c r="H37" s="125"/>
      <c r="I37" s="125"/>
      <c r="J37" s="126"/>
      <c r="K37" s="54"/>
      <c r="L37" s="18"/>
      <c r="M37" s="18"/>
      <c r="N37" s="18"/>
      <c r="O37" s="18"/>
      <c r="P37" s="18"/>
      <c r="Q37" s="17"/>
    </row>
    <row r="38" spans="1:17" ht="12.95" customHeight="1" thickBot="1" x14ac:dyDescent="0.25">
      <c r="A38" s="57" t="s">
        <v>98</v>
      </c>
      <c r="B38" s="86">
        <v>6.0000000000000001E-3</v>
      </c>
      <c r="C38" s="133" t="s">
        <v>55</v>
      </c>
      <c r="D38" s="134"/>
      <c r="E38" s="86"/>
      <c r="F38" s="127" t="s">
        <v>54</v>
      </c>
      <c r="G38" s="128"/>
      <c r="H38" s="128"/>
      <c r="I38" s="129"/>
      <c r="J38" s="58">
        <f>B39*E39</f>
        <v>6.5707200000000021E-2</v>
      </c>
      <c r="K38" s="54"/>
      <c r="L38" s="15" t="s">
        <v>104</v>
      </c>
      <c r="M38" s="18"/>
      <c r="N38" s="18"/>
      <c r="O38" s="18"/>
      <c r="P38" s="18"/>
      <c r="Q38" s="17"/>
    </row>
    <row r="39" spans="1:17" ht="12.95" customHeight="1" thickBot="1" x14ac:dyDescent="0.25">
      <c r="A39" s="116" t="s">
        <v>56</v>
      </c>
      <c r="B39" s="55">
        <f>SUM(B31:B38)</f>
        <v>0.33800000000000008</v>
      </c>
      <c r="C39" s="172" t="s">
        <v>57</v>
      </c>
      <c r="D39" s="174"/>
      <c r="E39" s="55">
        <f>SUM(E31:E38)</f>
        <v>0.19440000000000002</v>
      </c>
      <c r="F39" s="172" t="s">
        <v>58</v>
      </c>
      <c r="G39" s="173"/>
      <c r="H39" s="173"/>
      <c r="I39" s="174"/>
      <c r="J39" s="55">
        <f>SUM(J38:J38)</f>
        <v>6.5707200000000021E-2</v>
      </c>
      <c r="K39" s="59"/>
      <c r="L39" s="16" t="s">
        <v>106</v>
      </c>
      <c r="M39" s="18"/>
      <c r="N39" s="18"/>
      <c r="O39" s="18"/>
      <c r="P39" s="18"/>
      <c r="Q39" s="17"/>
    </row>
    <row r="40" spans="1:17" ht="12.95" customHeight="1" thickBot="1" x14ac:dyDescent="0.25">
      <c r="A40" s="60"/>
      <c r="B40" s="59"/>
      <c r="C40" s="60"/>
      <c r="D40" s="60"/>
      <c r="E40" s="60"/>
      <c r="F40" s="59"/>
      <c r="G40" s="60"/>
      <c r="H40" s="60"/>
      <c r="I40" s="60"/>
      <c r="J40" s="59"/>
      <c r="K40" s="59"/>
      <c r="L40" s="16" t="s">
        <v>105</v>
      </c>
      <c r="M40" s="18"/>
      <c r="N40" s="18"/>
      <c r="O40" s="18"/>
      <c r="P40" s="18"/>
      <c r="Q40" s="17"/>
    </row>
    <row r="41" spans="1:17" ht="12.95" customHeight="1" thickBot="1" x14ac:dyDescent="0.25">
      <c r="A41" s="62" t="s">
        <v>59</v>
      </c>
      <c r="B41" s="63"/>
      <c r="C41" s="63"/>
      <c r="D41" s="63"/>
      <c r="E41" s="63"/>
      <c r="F41" s="63"/>
      <c r="G41" s="63"/>
      <c r="H41" s="63"/>
      <c r="I41" s="63"/>
      <c r="J41" s="64">
        <f>B39+E39+J34+J39</f>
        <v>0.64160720000000016</v>
      </c>
      <c r="K41" s="35"/>
      <c r="L41" s="35"/>
      <c r="M41" s="35"/>
      <c r="N41" s="35"/>
      <c r="O41" s="35"/>
      <c r="P41" s="61"/>
      <c r="Q41" s="17"/>
    </row>
    <row r="42" spans="1:17" ht="12.95" customHeight="1" thickBot="1" x14ac:dyDescent="0.25">
      <c r="A42" s="18"/>
      <c r="B42" s="18"/>
      <c r="C42" s="18"/>
      <c r="D42" s="42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7"/>
    </row>
    <row r="43" spans="1:17" ht="39" customHeight="1" thickBot="1" x14ac:dyDescent="0.3">
      <c r="A43" s="115" t="s">
        <v>60</v>
      </c>
      <c r="B43" s="65"/>
      <c r="C43" s="65"/>
      <c r="D43" s="66"/>
      <c r="E43" s="65"/>
      <c r="F43" s="65"/>
      <c r="G43" s="65"/>
      <c r="H43" s="18"/>
      <c r="I43" s="180" t="s">
        <v>116</v>
      </c>
      <c r="J43" s="181"/>
      <c r="K43" s="181"/>
      <c r="L43" s="181"/>
      <c r="M43" s="181"/>
      <c r="N43" s="182"/>
      <c r="O43" s="18"/>
      <c r="P43" s="18"/>
      <c r="Q43" s="17"/>
    </row>
    <row r="44" spans="1:17" ht="39" customHeight="1" thickBot="1" x14ac:dyDescent="0.25">
      <c r="A44" s="124" t="s">
        <v>2</v>
      </c>
      <c r="B44" s="157"/>
      <c r="C44" s="114" t="s">
        <v>61</v>
      </c>
      <c r="D44" s="114" t="s">
        <v>62</v>
      </c>
      <c r="E44" s="114" t="s">
        <v>63</v>
      </c>
      <c r="F44" s="158" t="s">
        <v>64</v>
      </c>
      <c r="G44" s="159"/>
      <c r="H44" s="18"/>
      <c r="I44" s="160" t="s">
        <v>126</v>
      </c>
      <c r="J44" s="161"/>
      <c r="K44" s="161"/>
      <c r="L44" s="161"/>
      <c r="M44" s="162"/>
      <c r="N44" s="110"/>
      <c r="O44" s="18"/>
      <c r="P44" s="18"/>
      <c r="Q44" s="17"/>
    </row>
    <row r="45" spans="1:17" ht="20.100000000000001" customHeight="1" thickBot="1" x14ac:dyDescent="0.25">
      <c r="A45" s="178" t="str">
        <f>D7</f>
        <v>(Descrição do Cargo)</v>
      </c>
      <c r="B45" s="179"/>
      <c r="C45" s="88"/>
      <c r="D45" s="88"/>
      <c r="E45" s="67">
        <f>D19</f>
        <v>0</v>
      </c>
      <c r="F45" s="136"/>
      <c r="G45" s="137"/>
      <c r="H45" s="18"/>
      <c r="I45" s="183" t="s">
        <v>65</v>
      </c>
      <c r="J45" s="184"/>
      <c r="K45" s="184"/>
      <c r="L45" s="184"/>
      <c r="M45" s="185"/>
      <c r="N45" s="111"/>
      <c r="O45" s="18"/>
      <c r="P45" s="18"/>
      <c r="Q45" s="17"/>
    </row>
    <row r="46" spans="1:17" ht="18" customHeight="1" thickBot="1" x14ac:dyDescent="0.25">
      <c r="A46" s="142" t="s">
        <v>66</v>
      </c>
      <c r="B46" s="143"/>
      <c r="C46" s="143"/>
      <c r="D46" s="143"/>
      <c r="E46" s="144"/>
      <c r="F46" s="138">
        <f>IF(D45=0,0,ROUND(((E45/D45)*F45),2))</f>
        <v>0</v>
      </c>
      <c r="G46" s="139"/>
      <c r="H46" s="18"/>
      <c r="I46" s="183" t="s">
        <v>67</v>
      </c>
      <c r="J46" s="184"/>
      <c r="K46" s="184"/>
      <c r="L46" s="184"/>
      <c r="M46" s="185"/>
      <c r="N46" s="97"/>
      <c r="O46" s="18"/>
      <c r="P46" s="18"/>
      <c r="Q46" s="17"/>
    </row>
    <row r="47" spans="1:17" ht="18" customHeight="1" thickTop="1" thickBot="1" x14ac:dyDescent="0.25">
      <c r="A47" s="169" t="s">
        <v>74</v>
      </c>
      <c r="B47" s="170"/>
      <c r="C47" s="170"/>
      <c r="D47" s="170"/>
      <c r="E47" s="171"/>
      <c r="F47" s="140">
        <f>F46*C45</f>
        <v>0</v>
      </c>
      <c r="G47" s="141"/>
      <c r="H47" s="18"/>
      <c r="I47" s="183" t="s">
        <v>69</v>
      </c>
      <c r="J47" s="184"/>
      <c r="K47" s="184"/>
      <c r="L47" s="184"/>
      <c r="M47" s="185"/>
      <c r="N47" s="112"/>
      <c r="O47" s="18"/>
      <c r="P47" s="18"/>
      <c r="Q47" s="17"/>
    </row>
    <row r="48" spans="1:17" ht="18" customHeight="1" thickTop="1" thickBot="1" x14ac:dyDescent="0.25">
      <c r="A48" s="148" t="s">
        <v>75</v>
      </c>
      <c r="B48" s="149"/>
      <c r="C48" s="149"/>
      <c r="D48" s="149"/>
      <c r="E48" s="150"/>
      <c r="F48" s="151">
        <f>F47*N48</f>
        <v>0</v>
      </c>
      <c r="G48" s="152"/>
      <c r="H48" s="18"/>
      <c r="I48" s="145" t="s">
        <v>71</v>
      </c>
      <c r="J48" s="146"/>
      <c r="K48" s="146"/>
      <c r="L48" s="146"/>
      <c r="M48" s="147"/>
      <c r="N48" s="113"/>
      <c r="O48" s="17"/>
      <c r="P48" s="17"/>
      <c r="Q48" s="17"/>
    </row>
    <row r="49" spans="1:17" ht="15" customHeight="1" x14ac:dyDescent="0.2">
      <c r="A49" s="18"/>
      <c r="B49" s="18"/>
      <c r="C49" s="42"/>
      <c r="D49" s="18"/>
      <c r="E49" s="18"/>
      <c r="F49" s="17"/>
      <c r="G49" s="17"/>
      <c r="H49" s="18"/>
      <c r="O49" s="17"/>
      <c r="P49" s="17"/>
      <c r="Q49" s="119" t="s">
        <v>130</v>
      </c>
    </row>
    <row r="50" spans="1:17" ht="16.5" customHeight="1" x14ac:dyDescent="0.2">
      <c r="A50" s="123" t="s">
        <v>122</v>
      </c>
      <c r="B50" s="123"/>
      <c r="C50" s="123"/>
      <c r="D50" s="123"/>
      <c r="E50" s="123"/>
      <c r="F50" s="17"/>
      <c r="G50" s="17"/>
      <c r="H50" s="68"/>
      <c r="O50" s="17"/>
      <c r="P50" s="17"/>
      <c r="Q50" s="17"/>
    </row>
    <row r="51" spans="1:17" ht="17.100000000000001" customHeight="1" x14ac:dyDescent="0.2">
      <c r="H51" s="18"/>
      <c r="O51" s="17"/>
      <c r="P51" s="17"/>
      <c r="Q51" s="17"/>
    </row>
    <row r="52" spans="1:17" ht="15" customHeight="1" x14ac:dyDescent="0.2"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ht="15" customHeight="1" x14ac:dyDescent="0.2"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O54" s="17"/>
      <c r="P54" s="17"/>
      <c r="Q54" s="17"/>
    </row>
    <row r="60" spans="1:17" ht="15" customHeight="1" x14ac:dyDescent="0.2"/>
  </sheetData>
  <sheetProtection algorithmName="SHA-512" hashValue="vwE22qbo+RwCHVo9yqU17XUVrInYSsNlCcVaSB/V04VqZ87oW8nFvMdiajbdalweVtXs0hXl5csLl91kVngeKA==" saltValue="9YvYfZvelyfutMKe9Wy7eQ==" spinCount="100000" sheet="1" objects="1" scenarios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15843-61AE-4E17-AF03-F1D0A4D8E832}">
  <sheetPr>
    <pageSetUpPr fitToPage="1"/>
  </sheetPr>
  <dimension ref="A1:Q60"/>
  <sheetViews>
    <sheetView showGridLines="0" zoomScale="106" zoomScaleNormal="106" workbookViewId="0">
      <selection activeCell="D7" sqref="D7:E7"/>
    </sheetView>
  </sheetViews>
  <sheetFormatPr defaultRowHeight="12.75" x14ac:dyDescent="0.2"/>
  <cols>
    <col min="1" max="1" width="27.7109375" style="19" customWidth="1"/>
    <col min="2" max="2" width="9.42578125" style="19" customWidth="1"/>
    <col min="3" max="3" width="12.7109375" style="19" customWidth="1"/>
    <col min="4" max="4" width="10.7109375" style="19" customWidth="1"/>
    <col min="5" max="5" width="11.7109375" style="19" customWidth="1"/>
    <col min="6" max="7" width="8.28515625" style="19" customWidth="1"/>
    <col min="8" max="8" width="5.7109375" style="19" customWidth="1"/>
    <col min="9" max="9" width="12.42578125" style="19" customWidth="1"/>
    <col min="10" max="10" width="7.7109375" style="19" customWidth="1"/>
    <col min="11" max="11" width="4.7109375" style="19" customWidth="1"/>
    <col min="12" max="12" width="19.42578125" style="19" customWidth="1"/>
    <col min="13" max="13" width="10.42578125" style="19" customWidth="1"/>
    <col min="14" max="14" width="16.7109375" style="19" customWidth="1"/>
    <col min="15" max="15" width="10.7109375" style="19" customWidth="1"/>
    <col min="16" max="16" width="9.7109375" style="19" customWidth="1"/>
    <col min="17" max="17" width="7.7109375" style="19" customWidth="1"/>
    <col min="18" max="16384" width="9.140625" style="19"/>
  </cols>
  <sheetData>
    <row r="1" spans="1:17" x14ac:dyDescent="0.2">
      <c r="Q1" s="118" t="s">
        <v>129</v>
      </c>
    </row>
    <row r="2" spans="1:17" ht="33" customHeight="1" x14ac:dyDescent="0.2">
      <c r="A2" s="17"/>
      <c r="B2" s="117"/>
      <c r="C2" s="117"/>
      <c r="D2" s="117"/>
      <c r="E2" s="117"/>
      <c r="F2" s="117"/>
      <c r="G2" s="117"/>
      <c r="H2" s="117"/>
      <c r="I2" s="117"/>
      <c r="J2" s="236" t="s">
        <v>123</v>
      </c>
      <c r="K2" s="236"/>
      <c r="L2" s="236"/>
      <c r="M2" s="236"/>
      <c r="N2" s="236"/>
      <c r="O2" s="236"/>
      <c r="P2" s="236"/>
      <c r="Q2" s="236"/>
    </row>
    <row r="3" spans="1:17" ht="17.100000000000001" customHeight="1" x14ac:dyDescent="0.2">
      <c r="A3" s="237" t="s">
        <v>134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9"/>
    </row>
    <row r="4" spans="1:17" ht="12.9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8"/>
      <c r="P4" s="18"/>
    </row>
    <row r="5" spans="1:17" ht="12.95" customHeight="1" thickBot="1" x14ac:dyDescent="0.25">
      <c r="A5" s="248" t="s">
        <v>0</v>
      </c>
      <c r="B5" s="248"/>
      <c r="C5" s="248"/>
      <c r="D5" s="248"/>
      <c r="E5" s="248"/>
      <c r="F5" s="248"/>
      <c r="G5" s="248"/>
      <c r="H5" s="18"/>
      <c r="I5" s="18"/>
      <c r="J5" s="18"/>
      <c r="K5" s="18"/>
      <c r="L5" s="18"/>
      <c r="M5" s="18"/>
      <c r="N5" s="18"/>
      <c r="O5" s="18"/>
      <c r="P5" s="18"/>
    </row>
    <row r="6" spans="1:17" ht="12.95" customHeight="1" thickBot="1" x14ac:dyDescent="0.25">
      <c r="A6" s="259" t="s">
        <v>118</v>
      </c>
      <c r="B6" s="260"/>
      <c r="C6" s="260"/>
      <c r="D6" s="260"/>
      <c r="E6" s="159"/>
      <c r="F6" s="21"/>
      <c r="G6" s="21"/>
      <c r="H6" s="18"/>
      <c r="I6" s="259" t="s">
        <v>1</v>
      </c>
      <c r="J6" s="260"/>
      <c r="K6" s="260"/>
      <c r="L6" s="260"/>
      <c r="M6" s="260"/>
      <c r="N6" s="159"/>
      <c r="O6" s="22"/>
      <c r="P6" s="23"/>
    </row>
    <row r="7" spans="1:17" ht="42" customHeight="1" x14ac:dyDescent="0.2">
      <c r="A7" s="249" t="s">
        <v>2</v>
      </c>
      <c r="B7" s="250"/>
      <c r="C7" s="251"/>
      <c r="D7" s="255" t="s">
        <v>127</v>
      </c>
      <c r="E7" s="256"/>
      <c r="F7" s="199"/>
      <c r="G7" s="200"/>
      <c r="H7" s="18"/>
      <c r="I7" s="252" t="s">
        <v>2</v>
      </c>
      <c r="J7" s="253"/>
      <c r="K7" s="253"/>
      <c r="L7" s="254"/>
      <c r="M7" s="257" t="str">
        <f>D7</f>
        <v>(Descrição do Cargo)</v>
      </c>
      <c r="N7" s="258"/>
      <c r="O7" s="199"/>
      <c r="P7" s="200"/>
    </row>
    <row r="8" spans="1:17" ht="12.95" customHeight="1" thickBot="1" x14ac:dyDescent="0.25">
      <c r="A8" s="252"/>
      <c r="B8" s="253"/>
      <c r="C8" s="254"/>
      <c r="D8" s="24" t="s">
        <v>3</v>
      </c>
      <c r="E8" s="25" t="s">
        <v>4</v>
      </c>
      <c r="F8" s="26"/>
      <c r="G8" s="27"/>
      <c r="H8" s="18"/>
      <c r="I8" s="252"/>
      <c r="J8" s="253"/>
      <c r="K8" s="253"/>
      <c r="L8" s="254"/>
      <c r="M8" s="24" t="s">
        <v>3</v>
      </c>
      <c r="N8" s="25" t="s">
        <v>4</v>
      </c>
      <c r="O8" s="26"/>
      <c r="P8" s="27"/>
    </row>
    <row r="9" spans="1:17" ht="12.95" customHeight="1" x14ac:dyDescent="0.2">
      <c r="A9" s="201" t="s">
        <v>5</v>
      </c>
      <c r="B9" s="202"/>
      <c r="C9" s="203"/>
      <c r="D9" s="90"/>
      <c r="E9" s="28">
        <f>SUM(N9:N15)</f>
        <v>0</v>
      </c>
      <c r="F9" s="29"/>
      <c r="G9" s="30"/>
      <c r="H9" s="18"/>
      <c r="I9" s="218" t="s">
        <v>6</v>
      </c>
      <c r="J9" s="261" t="s">
        <v>7</v>
      </c>
      <c r="K9" s="262"/>
      <c r="L9" s="263"/>
      <c r="M9" s="31"/>
      <c r="N9" s="72"/>
      <c r="O9" s="32"/>
      <c r="P9" s="30"/>
    </row>
    <row r="10" spans="1:17" ht="12.95" customHeight="1" x14ac:dyDescent="0.2">
      <c r="A10" s="204" t="s">
        <v>8</v>
      </c>
      <c r="B10" s="205"/>
      <c r="C10" s="206"/>
      <c r="D10" s="91">
        <f>J41</f>
        <v>0.64160720000000016</v>
      </c>
      <c r="E10" s="33">
        <f>E9*J41</f>
        <v>0</v>
      </c>
      <c r="F10" s="29"/>
      <c r="G10" s="30"/>
      <c r="H10" s="18"/>
      <c r="I10" s="219"/>
      <c r="J10" s="191" t="s">
        <v>9</v>
      </c>
      <c r="K10" s="192"/>
      <c r="L10" s="193"/>
      <c r="M10" s="73"/>
      <c r="N10" s="34">
        <f>M10*N9</f>
        <v>0</v>
      </c>
      <c r="O10" s="32"/>
      <c r="P10" s="30"/>
    </row>
    <row r="11" spans="1:17" ht="12.95" customHeight="1" x14ac:dyDescent="0.2">
      <c r="A11" s="204" t="s">
        <v>10</v>
      </c>
      <c r="B11" s="205"/>
      <c r="C11" s="206"/>
      <c r="D11" s="91"/>
      <c r="E11" s="33">
        <f>SUM(N16:N22)</f>
        <v>0</v>
      </c>
      <c r="F11" s="29"/>
      <c r="G11" s="30"/>
      <c r="H11" s="35"/>
      <c r="I11" s="219"/>
      <c r="J11" s="191" t="s">
        <v>11</v>
      </c>
      <c r="K11" s="192"/>
      <c r="L11" s="193"/>
      <c r="M11" s="73"/>
      <c r="N11" s="34">
        <f>N9*M11</f>
        <v>0</v>
      </c>
      <c r="O11" s="32"/>
      <c r="P11" s="30"/>
    </row>
    <row r="12" spans="1:17" ht="12.95" customHeight="1" x14ac:dyDescent="0.2">
      <c r="A12" s="204" t="s">
        <v>12</v>
      </c>
      <c r="B12" s="205"/>
      <c r="C12" s="206"/>
      <c r="D12" s="91"/>
      <c r="E12" s="33">
        <f>SUM(N23:N26)</f>
        <v>0</v>
      </c>
      <c r="F12" s="29"/>
      <c r="G12" s="30"/>
      <c r="H12" s="18"/>
      <c r="I12" s="219"/>
      <c r="J12" s="191" t="s">
        <v>13</v>
      </c>
      <c r="K12" s="192"/>
      <c r="L12" s="193"/>
      <c r="M12" s="36"/>
      <c r="N12" s="74"/>
      <c r="O12" s="32"/>
      <c r="P12" s="30"/>
    </row>
    <row r="13" spans="1:17" ht="12.95" customHeight="1" x14ac:dyDescent="0.2">
      <c r="A13" s="213" t="s">
        <v>14</v>
      </c>
      <c r="B13" s="214"/>
      <c r="C13" s="215"/>
      <c r="D13" s="216">
        <f>SUM(E9:E12)</f>
        <v>0</v>
      </c>
      <c r="E13" s="217"/>
      <c r="F13" s="29"/>
      <c r="G13" s="30"/>
      <c r="H13" s="18"/>
      <c r="I13" s="219"/>
      <c r="J13" s="191" t="s">
        <v>119</v>
      </c>
      <c r="K13" s="192"/>
      <c r="L13" s="193"/>
      <c r="M13" s="36"/>
      <c r="N13" s="75"/>
      <c r="O13" s="32"/>
      <c r="P13" s="30"/>
    </row>
    <row r="14" spans="1:17" ht="12.95" customHeight="1" thickBot="1" x14ac:dyDescent="0.25">
      <c r="A14" s="204" t="s">
        <v>15</v>
      </c>
      <c r="B14" s="205"/>
      <c r="C14" s="206"/>
      <c r="D14" s="92"/>
      <c r="E14" s="33">
        <f>D13*D14</f>
        <v>0</v>
      </c>
      <c r="F14" s="246"/>
      <c r="G14" s="247"/>
      <c r="H14" s="18"/>
      <c r="I14" s="219"/>
      <c r="J14" s="191" t="s">
        <v>120</v>
      </c>
      <c r="K14" s="192"/>
      <c r="L14" s="193"/>
      <c r="M14" s="36"/>
      <c r="N14" s="75"/>
      <c r="O14" s="32"/>
      <c r="P14" s="30"/>
      <c r="Q14" s="17"/>
    </row>
    <row r="15" spans="1:17" ht="12.95" customHeight="1" thickBot="1" x14ac:dyDescent="0.25">
      <c r="A15" s="204" t="s">
        <v>16</v>
      </c>
      <c r="B15" s="205"/>
      <c r="C15" s="206"/>
      <c r="D15" s="92"/>
      <c r="E15" s="33">
        <f>D15*(D13+E14)</f>
        <v>0</v>
      </c>
      <c r="F15" s="29"/>
      <c r="G15" s="30"/>
      <c r="H15" s="18"/>
      <c r="I15" s="220"/>
      <c r="J15" s="207" t="s">
        <v>121</v>
      </c>
      <c r="K15" s="208"/>
      <c r="L15" s="209"/>
      <c r="M15" s="37"/>
      <c r="N15" s="76"/>
      <c r="O15" s="240" t="s">
        <v>91</v>
      </c>
      <c r="P15" s="242" t="s">
        <v>90</v>
      </c>
      <c r="Q15" s="244" t="s">
        <v>89</v>
      </c>
    </row>
    <row r="16" spans="1:17" ht="12.95" customHeight="1" thickBot="1" x14ac:dyDescent="0.25">
      <c r="A16" s="213" t="s">
        <v>17</v>
      </c>
      <c r="B16" s="214"/>
      <c r="C16" s="215"/>
      <c r="D16" s="216">
        <f>SUM(E14:E15)</f>
        <v>0</v>
      </c>
      <c r="E16" s="217"/>
      <c r="F16" s="29"/>
      <c r="G16" s="30"/>
      <c r="H16" s="18"/>
      <c r="I16" s="218" t="s">
        <v>18</v>
      </c>
      <c r="J16" s="210" t="s">
        <v>19</v>
      </c>
      <c r="K16" s="211"/>
      <c r="L16" s="212"/>
      <c r="M16" s="38"/>
      <c r="N16" s="109">
        <f>IF(O17=0,0,((P17*O17)*Q17)-(N9*0.06))</f>
        <v>0</v>
      </c>
      <c r="O16" s="241"/>
      <c r="P16" s="243"/>
      <c r="Q16" s="245"/>
    </row>
    <row r="17" spans="1:17" ht="12.95" customHeight="1" thickBot="1" x14ac:dyDescent="0.25">
      <c r="A17" s="213" t="s">
        <v>20</v>
      </c>
      <c r="B17" s="214"/>
      <c r="C17" s="215"/>
      <c r="D17" s="216">
        <f>D13+D16</f>
        <v>0</v>
      </c>
      <c r="E17" s="217"/>
      <c r="F17" s="168"/>
      <c r="G17" s="167"/>
      <c r="H17" s="18"/>
      <c r="I17" s="219"/>
      <c r="J17" s="191" t="s">
        <v>21</v>
      </c>
      <c r="K17" s="192"/>
      <c r="L17" s="193"/>
      <c r="M17" s="36"/>
      <c r="N17" s="75"/>
      <c r="O17" s="77"/>
      <c r="P17" s="78"/>
      <c r="Q17" s="79"/>
    </row>
    <row r="18" spans="1:17" ht="12.95" customHeight="1" thickBot="1" x14ac:dyDescent="0.25">
      <c r="A18" s="231" t="s">
        <v>22</v>
      </c>
      <c r="B18" s="232"/>
      <c r="C18" s="233"/>
      <c r="D18" s="93">
        <f>N35</f>
        <v>0</v>
      </c>
      <c r="E18" s="39">
        <f>((D13+D16)/(1-N35))*D18</f>
        <v>0</v>
      </c>
      <c r="F18" s="168"/>
      <c r="G18" s="167"/>
      <c r="H18" s="18"/>
      <c r="I18" s="219"/>
      <c r="J18" s="191" t="s">
        <v>23</v>
      </c>
      <c r="K18" s="192"/>
      <c r="L18" s="193"/>
      <c r="M18" s="36"/>
      <c r="N18" s="75"/>
      <c r="O18" s="32"/>
      <c r="P18" s="30"/>
      <c r="Q18" s="17"/>
    </row>
    <row r="19" spans="1:17" ht="12.95" customHeight="1" thickTop="1" thickBot="1" x14ac:dyDescent="0.25">
      <c r="A19" s="228" t="s">
        <v>24</v>
      </c>
      <c r="B19" s="229"/>
      <c r="C19" s="230"/>
      <c r="D19" s="234">
        <f>D17+E18</f>
        <v>0</v>
      </c>
      <c r="E19" s="235"/>
      <c r="F19" s="29"/>
      <c r="G19" s="30"/>
      <c r="H19" s="18"/>
      <c r="I19" s="219"/>
      <c r="J19" s="191" t="s">
        <v>25</v>
      </c>
      <c r="K19" s="192"/>
      <c r="L19" s="193"/>
      <c r="M19" s="36"/>
      <c r="N19" s="75"/>
      <c r="O19" s="221"/>
      <c r="P19" s="222"/>
      <c r="Q19" s="17"/>
    </row>
    <row r="20" spans="1:17" ht="12.95" customHeight="1" thickTop="1" thickBot="1" x14ac:dyDescent="0.25">
      <c r="A20" s="223" t="s">
        <v>26</v>
      </c>
      <c r="B20" s="224"/>
      <c r="C20" s="225"/>
      <c r="D20" s="226">
        <f>IF(D19=0,0,D19/E9)</f>
        <v>0</v>
      </c>
      <c r="E20" s="227" t="e">
        <f>D19+#REF!</f>
        <v>#REF!</v>
      </c>
      <c r="F20" s="168"/>
      <c r="G20" s="167"/>
      <c r="H20" s="18"/>
      <c r="I20" s="219"/>
      <c r="J20" s="191" t="s">
        <v>27</v>
      </c>
      <c r="K20" s="192"/>
      <c r="L20" s="193"/>
      <c r="M20" s="36"/>
      <c r="N20" s="75"/>
      <c r="O20" s="29"/>
      <c r="P20" s="40"/>
    </row>
    <row r="21" spans="1:17" ht="12.95" customHeight="1" x14ac:dyDescent="0.2">
      <c r="A21" s="89" t="s">
        <v>28</v>
      </c>
      <c r="B21" s="18"/>
      <c r="C21" s="18"/>
      <c r="D21" s="42"/>
      <c r="E21" s="18"/>
      <c r="F21" s="167"/>
      <c r="G21" s="167"/>
      <c r="H21" s="18"/>
      <c r="I21" s="219"/>
      <c r="J21" s="191" t="s">
        <v>124</v>
      </c>
      <c r="K21" s="192"/>
      <c r="L21" s="193"/>
      <c r="M21" s="36"/>
      <c r="N21" s="80"/>
      <c r="O21" s="29"/>
      <c r="P21" s="40"/>
    </row>
    <row r="22" spans="1:17" ht="12.95" customHeight="1" thickBot="1" x14ac:dyDescent="0.25">
      <c r="A22" s="89" t="s">
        <v>29</v>
      </c>
      <c r="B22" s="18"/>
      <c r="C22" s="18"/>
      <c r="D22" s="42"/>
      <c r="E22" s="18"/>
      <c r="F22" s="18"/>
      <c r="G22" s="18"/>
      <c r="H22" s="17"/>
      <c r="I22" s="220"/>
      <c r="J22" s="207" t="s">
        <v>114</v>
      </c>
      <c r="K22" s="208"/>
      <c r="L22" s="209"/>
      <c r="M22" s="37"/>
      <c r="N22" s="76"/>
      <c r="O22" s="168"/>
      <c r="P22" s="167"/>
    </row>
    <row r="23" spans="1:17" ht="12.95" customHeight="1" x14ac:dyDescent="0.2">
      <c r="A23" s="89" t="s">
        <v>30</v>
      </c>
      <c r="B23" s="18"/>
      <c r="C23" s="18"/>
      <c r="D23" s="42"/>
      <c r="E23" s="18"/>
      <c r="F23" s="18"/>
      <c r="G23" s="18"/>
      <c r="H23" s="17"/>
      <c r="I23" s="218" t="s">
        <v>31</v>
      </c>
      <c r="J23" s="210" t="s">
        <v>32</v>
      </c>
      <c r="K23" s="211"/>
      <c r="L23" s="212"/>
      <c r="M23" s="38"/>
      <c r="N23" s="74"/>
      <c r="O23" s="168"/>
      <c r="P23" s="167"/>
    </row>
    <row r="24" spans="1:17" ht="12.95" customHeight="1" x14ac:dyDescent="0.2">
      <c r="A24" s="89" t="s">
        <v>33</v>
      </c>
      <c r="B24" s="18"/>
      <c r="C24" s="18"/>
      <c r="D24" s="42"/>
      <c r="E24" s="18"/>
      <c r="F24" s="18"/>
      <c r="G24" s="18"/>
      <c r="H24" s="17"/>
      <c r="I24" s="219"/>
      <c r="J24" s="191" t="s">
        <v>34</v>
      </c>
      <c r="K24" s="192"/>
      <c r="L24" s="193"/>
      <c r="M24" s="36"/>
      <c r="N24" s="75"/>
      <c r="O24" s="29"/>
      <c r="P24" s="30"/>
    </row>
    <row r="25" spans="1:17" ht="12.95" customHeight="1" x14ac:dyDescent="0.2">
      <c r="A25" s="41"/>
      <c r="B25" s="18"/>
      <c r="C25" s="18"/>
      <c r="D25" s="18"/>
      <c r="E25" s="18"/>
      <c r="F25" s="18"/>
      <c r="G25" s="18"/>
      <c r="H25" s="43"/>
      <c r="I25" s="219"/>
      <c r="J25" s="191" t="s">
        <v>125</v>
      </c>
      <c r="K25" s="192"/>
      <c r="L25" s="193"/>
      <c r="M25" s="36"/>
      <c r="N25" s="75"/>
      <c r="O25" s="168"/>
      <c r="P25" s="167"/>
    </row>
    <row r="26" spans="1:17" ht="12.95" customHeight="1" thickBot="1" x14ac:dyDescent="0.25">
      <c r="A26" s="41"/>
      <c r="B26" s="18"/>
      <c r="C26" s="18"/>
      <c r="D26" s="18"/>
      <c r="E26" s="18"/>
      <c r="F26" s="18"/>
      <c r="G26" s="18"/>
      <c r="H26" s="18"/>
      <c r="I26" s="220"/>
      <c r="J26" s="207" t="s">
        <v>35</v>
      </c>
      <c r="K26" s="208"/>
      <c r="L26" s="209"/>
      <c r="M26" s="37"/>
      <c r="N26" s="76"/>
      <c r="O26" s="167"/>
      <c r="P26" s="167"/>
    </row>
    <row r="27" spans="1:17" ht="12.95" customHeight="1" thickBot="1" x14ac:dyDescent="0.25">
      <c r="A27" s="17"/>
      <c r="B27" s="18"/>
      <c r="C27" s="18"/>
      <c r="D27" s="18"/>
      <c r="E27" s="18"/>
      <c r="F27" s="18"/>
      <c r="G27" s="18"/>
      <c r="H27" s="18"/>
      <c r="I27" s="196" t="s">
        <v>117</v>
      </c>
      <c r="J27" s="197"/>
      <c r="K27" s="197"/>
      <c r="L27" s="198"/>
      <c r="M27" s="188">
        <f>SUM(N9:N26)</f>
        <v>0</v>
      </c>
      <c r="N27" s="189"/>
      <c r="O27" s="17"/>
      <c r="P27" s="17"/>
    </row>
    <row r="28" spans="1:17" ht="12.95" customHeight="1" x14ac:dyDescent="0.2">
      <c r="A28" s="41"/>
      <c r="B28" s="18"/>
      <c r="C28" s="18"/>
      <c r="D28" s="42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7"/>
    </row>
    <row r="29" spans="1:17" ht="17.100000000000001" customHeight="1" thickBot="1" x14ac:dyDescent="0.25">
      <c r="A29" s="44" t="s">
        <v>36</v>
      </c>
      <c r="B29" s="44"/>
      <c r="C29" s="44"/>
      <c r="D29" s="44"/>
      <c r="E29" s="44"/>
      <c r="F29" s="18"/>
      <c r="G29" s="18"/>
      <c r="H29" s="35"/>
      <c r="I29" s="35"/>
      <c r="J29" s="35"/>
      <c r="K29" s="35"/>
      <c r="L29" s="44" t="s">
        <v>37</v>
      </c>
      <c r="M29" s="35"/>
      <c r="N29" s="35"/>
      <c r="O29" s="35"/>
      <c r="P29" s="35"/>
      <c r="Q29" s="17"/>
    </row>
    <row r="30" spans="1:17" ht="17.100000000000001" customHeight="1" thickBot="1" x14ac:dyDescent="0.25">
      <c r="A30" s="194" t="s">
        <v>38</v>
      </c>
      <c r="B30" s="195"/>
      <c r="C30" s="124" t="s">
        <v>39</v>
      </c>
      <c r="D30" s="125"/>
      <c r="E30" s="126"/>
      <c r="F30" s="124" t="s">
        <v>40</v>
      </c>
      <c r="G30" s="125"/>
      <c r="H30" s="125"/>
      <c r="I30" s="125"/>
      <c r="J30" s="126"/>
      <c r="K30" s="45"/>
      <c r="L30" s="124" t="s">
        <v>41</v>
      </c>
      <c r="M30" s="126"/>
      <c r="N30" s="46" t="s">
        <v>42</v>
      </c>
      <c r="O30" s="17"/>
      <c r="P30" s="17"/>
      <c r="Q30" s="17"/>
    </row>
    <row r="31" spans="1:17" ht="12.95" customHeight="1" x14ac:dyDescent="0.2">
      <c r="A31" s="47" t="s">
        <v>92</v>
      </c>
      <c r="B31" s="87">
        <v>0.2</v>
      </c>
      <c r="C31" s="132" t="s">
        <v>43</v>
      </c>
      <c r="D31" s="135"/>
      <c r="E31" s="94">
        <v>8.3299999999999999E-2</v>
      </c>
      <c r="F31" s="130" t="s">
        <v>44</v>
      </c>
      <c r="G31" s="131"/>
      <c r="H31" s="131"/>
      <c r="I31" s="132"/>
      <c r="J31" s="84"/>
      <c r="K31" s="48"/>
      <c r="L31" s="165" t="s">
        <v>115</v>
      </c>
      <c r="M31" s="166"/>
      <c r="N31" s="81"/>
      <c r="O31" s="17"/>
      <c r="P31" s="17"/>
      <c r="Q31" s="17"/>
    </row>
    <row r="32" spans="1:17" ht="12.95" customHeight="1" x14ac:dyDescent="0.2">
      <c r="A32" s="105" t="s">
        <v>93</v>
      </c>
      <c r="B32" s="85">
        <v>1.4999999999999999E-2</v>
      </c>
      <c r="C32" s="103" t="s">
        <v>99</v>
      </c>
      <c r="D32" s="104"/>
      <c r="E32" s="85"/>
      <c r="F32" s="153" t="s">
        <v>88</v>
      </c>
      <c r="G32" s="154"/>
      <c r="H32" s="154"/>
      <c r="I32" s="155"/>
      <c r="J32" s="52">
        <f>B36*J31</f>
        <v>0</v>
      </c>
      <c r="K32" s="48"/>
      <c r="L32" s="163" t="s">
        <v>45</v>
      </c>
      <c r="M32" s="164"/>
      <c r="N32" s="82"/>
      <c r="O32" s="17"/>
      <c r="P32" s="17"/>
      <c r="Q32" s="17"/>
    </row>
    <row r="33" spans="1:17" ht="12.95" customHeight="1" thickBot="1" x14ac:dyDescent="0.25">
      <c r="A33" s="105" t="s">
        <v>94</v>
      </c>
      <c r="B33" s="85">
        <v>0.01</v>
      </c>
      <c r="C33" s="153" t="s">
        <v>100</v>
      </c>
      <c r="D33" s="155"/>
      <c r="E33" s="95">
        <v>0.1111</v>
      </c>
      <c r="F33" s="175" t="s">
        <v>47</v>
      </c>
      <c r="G33" s="176"/>
      <c r="H33" s="176"/>
      <c r="I33" s="177"/>
      <c r="J33" s="53">
        <f>(((0.08*0.5*0.9*(1+(5/56)+(5/56)+(1/3)*(5/56)))))</f>
        <v>4.3499999999999997E-2</v>
      </c>
      <c r="K33" s="54"/>
      <c r="L33" s="163" t="s">
        <v>46</v>
      </c>
      <c r="M33" s="164"/>
      <c r="N33" s="82"/>
      <c r="O33" s="17"/>
      <c r="P33" s="17"/>
      <c r="Q33" s="17"/>
    </row>
    <row r="34" spans="1:17" ht="12.95" customHeight="1" thickBot="1" x14ac:dyDescent="0.25">
      <c r="A34" s="105" t="s">
        <v>95</v>
      </c>
      <c r="B34" s="85">
        <v>2E-3</v>
      </c>
      <c r="C34" s="155" t="s">
        <v>101</v>
      </c>
      <c r="D34" s="156"/>
      <c r="E34" s="96"/>
      <c r="F34" s="172" t="s">
        <v>50</v>
      </c>
      <c r="G34" s="173"/>
      <c r="H34" s="173"/>
      <c r="I34" s="174"/>
      <c r="J34" s="55">
        <f>SUM(J31:J33)</f>
        <v>4.3499999999999997E-2</v>
      </c>
      <c r="K34" s="54"/>
      <c r="L34" s="186" t="s">
        <v>48</v>
      </c>
      <c r="M34" s="187"/>
      <c r="N34" s="83"/>
      <c r="O34" s="17"/>
      <c r="P34" s="17"/>
      <c r="Q34" s="17"/>
    </row>
    <row r="35" spans="1:17" ht="12.95" customHeight="1" thickBot="1" x14ac:dyDescent="0.25">
      <c r="A35" s="105" t="s">
        <v>96</v>
      </c>
      <c r="B35" s="85">
        <v>2.5000000000000001E-2</v>
      </c>
      <c r="C35" s="103" t="s">
        <v>49</v>
      </c>
      <c r="D35" s="104"/>
      <c r="E35" s="96"/>
      <c r="F35" s="102"/>
      <c r="G35" s="106"/>
      <c r="H35" s="106"/>
      <c r="I35" s="106"/>
      <c r="J35" s="106"/>
      <c r="K35" s="54"/>
      <c r="L35" s="172" t="s">
        <v>51</v>
      </c>
      <c r="M35" s="190"/>
      <c r="N35" s="56">
        <f>SUM(N31:N34)</f>
        <v>0</v>
      </c>
      <c r="O35" s="17"/>
      <c r="P35" s="17"/>
      <c r="Q35" s="17"/>
    </row>
    <row r="36" spans="1:17" ht="12.95" customHeight="1" thickBot="1" x14ac:dyDescent="0.25">
      <c r="A36" s="105" t="s">
        <v>97</v>
      </c>
      <c r="B36" s="85">
        <v>0.08</v>
      </c>
      <c r="C36" s="103" t="s">
        <v>102</v>
      </c>
      <c r="D36" s="104"/>
      <c r="E36" s="85"/>
      <c r="F36" s="107"/>
      <c r="G36" s="108"/>
      <c r="H36" s="108"/>
      <c r="I36" s="108"/>
      <c r="J36" s="108"/>
      <c r="K36" s="54"/>
      <c r="L36" s="18"/>
      <c r="M36" s="18"/>
      <c r="N36" s="18"/>
      <c r="O36" s="18"/>
      <c r="P36" s="18"/>
      <c r="Q36" s="17"/>
    </row>
    <row r="37" spans="1:17" ht="12.95" customHeight="1" thickBot="1" x14ac:dyDescent="0.25">
      <c r="A37" s="105" t="s">
        <v>53</v>
      </c>
      <c r="B37" s="85"/>
      <c r="C37" s="103" t="s">
        <v>103</v>
      </c>
      <c r="D37" s="104"/>
      <c r="E37" s="96"/>
      <c r="F37" s="124" t="s">
        <v>52</v>
      </c>
      <c r="G37" s="125"/>
      <c r="H37" s="125"/>
      <c r="I37" s="125"/>
      <c r="J37" s="126"/>
      <c r="K37" s="54"/>
      <c r="L37" s="18"/>
      <c r="M37" s="18"/>
      <c r="N37" s="18"/>
      <c r="O37" s="18"/>
      <c r="P37" s="18"/>
      <c r="Q37" s="17"/>
    </row>
    <row r="38" spans="1:17" ht="12.95" customHeight="1" thickBot="1" x14ac:dyDescent="0.25">
      <c r="A38" s="57" t="s">
        <v>98</v>
      </c>
      <c r="B38" s="86">
        <v>6.0000000000000001E-3</v>
      </c>
      <c r="C38" s="133" t="s">
        <v>55</v>
      </c>
      <c r="D38" s="134"/>
      <c r="E38" s="86"/>
      <c r="F38" s="127" t="s">
        <v>54</v>
      </c>
      <c r="G38" s="128"/>
      <c r="H38" s="128"/>
      <c r="I38" s="129"/>
      <c r="J38" s="58">
        <f>B39*E39</f>
        <v>6.5707200000000021E-2</v>
      </c>
      <c r="K38" s="54"/>
      <c r="L38" s="15" t="s">
        <v>104</v>
      </c>
      <c r="M38" s="18"/>
      <c r="N38" s="18"/>
      <c r="O38" s="18"/>
      <c r="P38" s="18"/>
      <c r="Q38" s="17"/>
    </row>
    <row r="39" spans="1:17" ht="12.95" customHeight="1" thickBot="1" x14ac:dyDescent="0.25">
      <c r="A39" s="116" t="s">
        <v>56</v>
      </c>
      <c r="B39" s="55">
        <f>SUM(B31:B38)</f>
        <v>0.33800000000000008</v>
      </c>
      <c r="C39" s="172" t="s">
        <v>57</v>
      </c>
      <c r="D39" s="174"/>
      <c r="E39" s="55">
        <f>SUM(E31:E38)</f>
        <v>0.19440000000000002</v>
      </c>
      <c r="F39" s="172" t="s">
        <v>58</v>
      </c>
      <c r="G39" s="173"/>
      <c r="H39" s="173"/>
      <c r="I39" s="174"/>
      <c r="J39" s="55">
        <f>SUM(J38:J38)</f>
        <v>6.5707200000000021E-2</v>
      </c>
      <c r="K39" s="59"/>
      <c r="L39" s="16" t="s">
        <v>106</v>
      </c>
      <c r="M39" s="18"/>
      <c r="N39" s="18"/>
      <c r="O39" s="18"/>
      <c r="P39" s="18"/>
      <c r="Q39" s="17"/>
    </row>
    <row r="40" spans="1:17" ht="12.95" customHeight="1" thickBot="1" x14ac:dyDescent="0.25">
      <c r="A40" s="60"/>
      <c r="B40" s="59"/>
      <c r="C40" s="60"/>
      <c r="D40" s="60"/>
      <c r="E40" s="60"/>
      <c r="F40" s="59"/>
      <c r="G40" s="60"/>
      <c r="H40" s="60"/>
      <c r="I40" s="60"/>
      <c r="J40" s="59"/>
      <c r="K40" s="59"/>
      <c r="L40" s="16" t="s">
        <v>105</v>
      </c>
      <c r="M40" s="18"/>
      <c r="N40" s="18"/>
      <c r="O40" s="18"/>
      <c r="P40" s="18"/>
      <c r="Q40" s="17"/>
    </row>
    <row r="41" spans="1:17" ht="12.95" customHeight="1" thickBot="1" x14ac:dyDescent="0.25">
      <c r="A41" s="62" t="s">
        <v>59</v>
      </c>
      <c r="B41" s="63"/>
      <c r="C41" s="63"/>
      <c r="D41" s="63"/>
      <c r="E41" s="63"/>
      <c r="F41" s="63"/>
      <c r="G41" s="63"/>
      <c r="H41" s="63"/>
      <c r="I41" s="63"/>
      <c r="J41" s="64">
        <f>B39+E39+J34+J39</f>
        <v>0.64160720000000016</v>
      </c>
      <c r="K41" s="35"/>
      <c r="L41" s="35"/>
      <c r="M41" s="35"/>
      <c r="N41" s="35"/>
      <c r="O41" s="35"/>
      <c r="P41" s="61"/>
      <c r="Q41" s="17"/>
    </row>
    <row r="42" spans="1:17" ht="12.95" customHeight="1" thickBot="1" x14ac:dyDescent="0.25">
      <c r="A42" s="18"/>
      <c r="B42" s="18"/>
      <c r="C42" s="18"/>
      <c r="D42" s="42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7"/>
    </row>
    <row r="43" spans="1:17" ht="39" customHeight="1" thickBot="1" x14ac:dyDescent="0.3">
      <c r="A43" s="115" t="s">
        <v>60</v>
      </c>
      <c r="B43" s="65"/>
      <c r="C43" s="65"/>
      <c r="D43" s="66"/>
      <c r="E43" s="65"/>
      <c r="F43" s="65"/>
      <c r="G43" s="65"/>
      <c r="H43" s="18"/>
      <c r="I43" s="180" t="s">
        <v>116</v>
      </c>
      <c r="J43" s="181"/>
      <c r="K43" s="181"/>
      <c r="L43" s="181"/>
      <c r="M43" s="181"/>
      <c r="N43" s="182"/>
      <c r="O43" s="18"/>
      <c r="P43" s="18"/>
      <c r="Q43" s="17"/>
    </row>
    <row r="44" spans="1:17" ht="39" customHeight="1" thickBot="1" x14ac:dyDescent="0.25">
      <c r="A44" s="124" t="s">
        <v>2</v>
      </c>
      <c r="B44" s="157"/>
      <c r="C44" s="114" t="s">
        <v>61</v>
      </c>
      <c r="D44" s="114" t="s">
        <v>62</v>
      </c>
      <c r="E44" s="114" t="s">
        <v>63</v>
      </c>
      <c r="F44" s="158" t="s">
        <v>64</v>
      </c>
      <c r="G44" s="159"/>
      <c r="H44" s="18"/>
      <c r="I44" s="160" t="s">
        <v>126</v>
      </c>
      <c r="J44" s="161"/>
      <c r="K44" s="161"/>
      <c r="L44" s="161"/>
      <c r="M44" s="162"/>
      <c r="N44" s="110"/>
      <c r="O44" s="18"/>
      <c r="P44" s="18"/>
      <c r="Q44" s="17"/>
    </row>
    <row r="45" spans="1:17" ht="20.100000000000001" customHeight="1" thickBot="1" x14ac:dyDescent="0.25">
      <c r="A45" s="178" t="str">
        <f>D7</f>
        <v>(Descrição do Cargo)</v>
      </c>
      <c r="B45" s="179"/>
      <c r="C45" s="88"/>
      <c r="D45" s="88"/>
      <c r="E45" s="67">
        <f>D19</f>
        <v>0</v>
      </c>
      <c r="F45" s="136"/>
      <c r="G45" s="137"/>
      <c r="H45" s="18"/>
      <c r="I45" s="183" t="s">
        <v>65</v>
      </c>
      <c r="J45" s="184"/>
      <c r="K45" s="184"/>
      <c r="L45" s="184"/>
      <c r="M45" s="185"/>
      <c r="N45" s="111"/>
      <c r="O45" s="18"/>
      <c r="P45" s="18"/>
      <c r="Q45" s="17"/>
    </row>
    <row r="46" spans="1:17" ht="18" customHeight="1" thickBot="1" x14ac:dyDescent="0.25">
      <c r="A46" s="142" t="s">
        <v>66</v>
      </c>
      <c r="B46" s="143"/>
      <c r="C46" s="143"/>
      <c r="D46" s="143"/>
      <c r="E46" s="144"/>
      <c r="F46" s="138">
        <f>IF(D45=0,0,ROUND(((E45/D45)*F45),2))</f>
        <v>0</v>
      </c>
      <c r="G46" s="139"/>
      <c r="H46" s="18"/>
      <c r="I46" s="183" t="s">
        <v>67</v>
      </c>
      <c r="J46" s="184"/>
      <c r="K46" s="184"/>
      <c r="L46" s="184"/>
      <c r="M46" s="185"/>
      <c r="N46" s="97"/>
      <c r="O46" s="18"/>
      <c r="P46" s="18"/>
      <c r="Q46" s="17"/>
    </row>
    <row r="47" spans="1:17" ht="18" customHeight="1" thickTop="1" thickBot="1" x14ac:dyDescent="0.25">
      <c r="A47" s="169" t="s">
        <v>76</v>
      </c>
      <c r="B47" s="170"/>
      <c r="C47" s="170"/>
      <c r="D47" s="170"/>
      <c r="E47" s="171"/>
      <c r="F47" s="140">
        <f>F46*C45</f>
        <v>0</v>
      </c>
      <c r="G47" s="141"/>
      <c r="H47" s="18"/>
      <c r="I47" s="183" t="s">
        <v>69</v>
      </c>
      <c r="J47" s="184"/>
      <c r="K47" s="184"/>
      <c r="L47" s="184"/>
      <c r="M47" s="185"/>
      <c r="N47" s="112"/>
      <c r="O47" s="18"/>
      <c r="P47" s="18"/>
      <c r="Q47" s="17"/>
    </row>
    <row r="48" spans="1:17" ht="18" customHeight="1" thickTop="1" thickBot="1" x14ac:dyDescent="0.25">
      <c r="A48" s="148" t="s">
        <v>77</v>
      </c>
      <c r="B48" s="149"/>
      <c r="C48" s="149"/>
      <c r="D48" s="149"/>
      <c r="E48" s="150"/>
      <c r="F48" s="151">
        <f>F47*N48</f>
        <v>0</v>
      </c>
      <c r="G48" s="152"/>
      <c r="H48" s="18"/>
      <c r="I48" s="145" t="s">
        <v>71</v>
      </c>
      <c r="J48" s="146"/>
      <c r="K48" s="146"/>
      <c r="L48" s="146"/>
      <c r="M48" s="147"/>
      <c r="N48" s="113"/>
      <c r="O48" s="17"/>
      <c r="P48" s="17"/>
      <c r="Q48" s="17"/>
    </row>
    <row r="49" spans="1:17" ht="15" customHeight="1" x14ac:dyDescent="0.2">
      <c r="A49" s="18"/>
      <c r="B49" s="18"/>
      <c r="C49" s="42"/>
      <c r="D49" s="18"/>
      <c r="E49" s="18"/>
      <c r="F49" s="17"/>
      <c r="G49" s="17"/>
      <c r="H49" s="18"/>
      <c r="O49" s="17"/>
      <c r="P49" s="17"/>
      <c r="Q49" s="119" t="s">
        <v>130</v>
      </c>
    </row>
    <row r="50" spans="1:17" ht="16.5" customHeight="1" x14ac:dyDescent="0.2">
      <c r="A50" s="123" t="s">
        <v>122</v>
      </c>
      <c r="B50" s="123"/>
      <c r="C50" s="123"/>
      <c r="D50" s="123"/>
      <c r="E50" s="123"/>
      <c r="F50" s="17"/>
      <c r="G50" s="17"/>
      <c r="H50" s="68"/>
      <c r="O50" s="17"/>
      <c r="P50" s="17"/>
      <c r="Q50" s="17"/>
    </row>
    <row r="51" spans="1:17" ht="17.100000000000001" customHeight="1" x14ac:dyDescent="0.2">
      <c r="H51" s="18"/>
      <c r="O51" s="17"/>
      <c r="P51" s="17"/>
      <c r="Q51" s="17"/>
    </row>
    <row r="52" spans="1:17" ht="15" customHeight="1" x14ac:dyDescent="0.2"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ht="15" customHeight="1" x14ac:dyDescent="0.2"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O54" s="17"/>
      <c r="P54" s="17"/>
      <c r="Q54" s="17"/>
    </row>
    <row r="60" spans="1:17" ht="15" customHeight="1" x14ac:dyDescent="0.2"/>
  </sheetData>
  <sheetProtection algorithmName="SHA-512" hashValue="fhHx0JsagCJWU+RAne3PtJB7FCeM1KL80f00MdfJn/tXg7hu+4ursZs6vaDYh7yv3QbAYBya4pDCxNliEOmO2w==" saltValue="X0lSDuKK7/9eaA4cjf0MJg==" spinCount="100000" sheet="1" objects="1" scenarios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EDFC-97C0-4BFD-9B5E-A899EDCA6C46}">
  <sheetPr>
    <pageSetUpPr fitToPage="1"/>
  </sheetPr>
  <dimension ref="A1:Q60"/>
  <sheetViews>
    <sheetView showGridLines="0" zoomScale="106" zoomScaleNormal="106" workbookViewId="0">
      <selection activeCell="D7" sqref="D7:E7"/>
    </sheetView>
  </sheetViews>
  <sheetFormatPr defaultRowHeight="12.75" x14ac:dyDescent="0.2"/>
  <cols>
    <col min="1" max="1" width="27.7109375" style="19" customWidth="1"/>
    <col min="2" max="2" width="9.42578125" style="19" customWidth="1"/>
    <col min="3" max="3" width="12.7109375" style="19" customWidth="1"/>
    <col min="4" max="4" width="10.7109375" style="19" customWidth="1"/>
    <col min="5" max="5" width="11.7109375" style="19" customWidth="1"/>
    <col min="6" max="7" width="8.28515625" style="19" customWidth="1"/>
    <col min="8" max="8" width="5.7109375" style="19" customWidth="1"/>
    <col min="9" max="9" width="12.42578125" style="19" customWidth="1"/>
    <col min="10" max="10" width="7.7109375" style="19" customWidth="1"/>
    <col min="11" max="11" width="4.7109375" style="19" customWidth="1"/>
    <col min="12" max="12" width="19.42578125" style="19" customWidth="1"/>
    <col min="13" max="13" width="10.42578125" style="19" customWidth="1"/>
    <col min="14" max="14" width="16.7109375" style="19" customWidth="1"/>
    <col min="15" max="15" width="10.7109375" style="19" customWidth="1"/>
    <col min="16" max="16" width="9.7109375" style="19" customWidth="1"/>
    <col min="17" max="17" width="7.7109375" style="19" customWidth="1"/>
    <col min="18" max="16384" width="9.140625" style="19"/>
  </cols>
  <sheetData>
    <row r="1" spans="1:17" x14ac:dyDescent="0.2">
      <c r="Q1" s="118" t="s">
        <v>129</v>
      </c>
    </row>
    <row r="2" spans="1:17" ht="33" customHeight="1" x14ac:dyDescent="0.2">
      <c r="A2" s="17"/>
      <c r="B2" s="117"/>
      <c r="C2" s="117"/>
      <c r="D2" s="117"/>
      <c r="E2" s="117"/>
      <c r="F2" s="117"/>
      <c r="G2" s="117"/>
      <c r="H2" s="117"/>
      <c r="I2" s="117"/>
      <c r="J2" s="236" t="s">
        <v>123</v>
      </c>
      <c r="K2" s="236"/>
      <c r="L2" s="236"/>
      <c r="M2" s="236"/>
      <c r="N2" s="236"/>
      <c r="O2" s="236"/>
      <c r="P2" s="236"/>
      <c r="Q2" s="236"/>
    </row>
    <row r="3" spans="1:17" ht="17.100000000000001" customHeight="1" x14ac:dyDescent="0.2">
      <c r="A3" s="237" t="s">
        <v>135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9"/>
    </row>
    <row r="4" spans="1:17" ht="12.9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8"/>
      <c r="P4" s="18"/>
    </row>
    <row r="5" spans="1:17" ht="12.95" customHeight="1" thickBot="1" x14ac:dyDescent="0.25">
      <c r="A5" s="248" t="s">
        <v>0</v>
      </c>
      <c r="B5" s="248"/>
      <c r="C5" s="248"/>
      <c r="D5" s="248"/>
      <c r="E5" s="248"/>
      <c r="F5" s="248"/>
      <c r="G5" s="248"/>
      <c r="H5" s="18"/>
      <c r="I5" s="18"/>
      <c r="J5" s="18"/>
      <c r="K5" s="18"/>
      <c r="L5" s="18"/>
      <c r="M5" s="18"/>
      <c r="N5" s="18"/>
      <c r="O5" s="18"/>
      <c r="P5" s="18"/>
    </row>
    <row r="6" spans="1:17" ht="12.95" customHeight="1" thickBot="1" x14ac:dyDescent="0.25">
      <c r="A6" s="259" t="s">
        <v>118</v>
      </c>
      <c r="B6" s="260"/>
      <c r="C6" s="260"/>
      <c r="D6" s="260"/>
      <c r="E6" s="159"/>
      <c r="F6" s="21"/>
      <c r="G6" s="21"/>
      <c r="H6" s="18"/>
      <c r="I6" s="259" t="s">
        <v>1</v>
      </c>
      <c r="J6" s="260"/>
      <c r="K6" s="260"/>
      <c r="L6" s="260"/>
      <c r="M6" s="260"/>
      <c r="N6" s="159"/>
      <c r="O6" s="22"/>
      <c r="P6" s="23"/>
    </row>
    <row r="7" spans="1:17" ht="42" customHeight="1" x14ac:dyDescent="0.2">
      <c r="A7" s="249" t="s">
        <v>2</v>
      </c>
      <c r="B7" s="250"/>
      <c r="C7" s="251"/>
      <c r="D7" s="255" t="s">
        <v>127</v>
      </c>
      <c r="E7" s="256"/>
      <c r="F7" s="199"/>
      <c r="G7" s="200"/>
      <c r="H7" s="18"/>
      <c r="I7" s="252" t="s">
        <v>2</v>
      </c>
      <c r="J7" s="253"/>
      <c r="K7" s="253"/>
      <c r="L7" s="254"/>
      <c r="M7" s="257" t="str">
        <f>D7</f>
        <v>(Descrição do Cargo)</v>
      </c>
      <c r="N7" s="258"/>
      <c r="O7" s="199"/>
      <c r="P7" s="200"/>
    </row>
    <row r="8" spans="1:17" ht="12.95" customHeight="1" thickBot="1" x14ac:dyDescent="0.25">
      <c r="A8" s="252"/>
      <c r="B8" s="253"/>
      <c r="C8" s="254"/>
      <c r="D8" s="24" t="s">
        <v>3</v>
      </c>
      <c r="E8" s="25" t="s">
        <v>4</v>
      </c>
      <c r="F8" s="26"/>
      <c r="G8" s="27"/>
      <c r="H8" s="18"/>
      <c r="I8" s="252"/>
      <c r="J8" s="253"/>
      <c r="K8" s="253"/>
      <c r="L8" s="254"/>
      <c r="M8" s="24" t="s">
        <v>3</v>
      </c>
      <c r="N8" s="25" t="s">
        <v>4</v>
      </c>
      <c r="O8" s="26"/>
      <c r="P8" s="27"/>
    </row>
    <row r="9" spans="1:17" ht="12.95" customHeight="1" x14ac:dyDescent="0.2">
      <c r="A9" s="201" t="s">
        <v>5</v>
      </c>
      <c r="B9" s="202"/>
      <c r="C9" s="203"/>
      <c r="D9" s="90"/>
      <c r="E9" s="28">
        <f>SUM(N9:N15)</f>
        <v>0</v>
      </c>
      <c r="F9" s="29"/>
      <c r="G9" s="30"/>
      <c r="H9" s="18"/>
      <c r="I9" s="218" t="s">
        <v>6</v>
      </c>
      <c r="J9" s="261" t="s">
        <v>7</v>
      </c>
      <c r="K9" s="262"/>
      <c r="L9" s="263"/>
      <c r="M9" s="31"/>
      <c r="N9" s="72"/>
      <c r="O9" s="32"/>
      <c r="P9" s="30"/>
    </row>
    <row r="10" spans="1:17" ht="12.95" customHeight="1" x14ac:dyDescent="0.2">
      <c r="A10" s="204" t="s">
        <v>8</v>
      </c>
      <c r="B10" s="205"/>
      <c r="C10" s="206"/>
      <c r="D10" s="91">
        <f>J41</f>
        <v>0.64160720000000016</v>
      </c>
      <c r="E10" s="33">
        <f>E9*J41</f>
        <v>0</v>
      </c>
      <c r="F10" s="29"/>
      <c r="G10" s="30"/>
      <c r="H10" s="18"/>
      <c r="I10" s="219"/>
      <c r="J10" s="191" t="s">
        <v>9</v>
      </c>
      <c r="K10" s="192"/>
      <c r="L10" s="193"/>
      <c r="M10" s="73"/>
      <c r="N10" s="34">
        <f>M10*N9</f>
        <v>0</v>
      </c>
      <c r="O10" s="32"/>
      <c r="P10" s="30"/>
    </row>
    <row r="11" spans="1:17" ht="12.95" customHeight="1" x14ac:dyDescent="0.2">
      <c r="A11" s="204" t="s">
        <v>10</v>
      </c>
      <c r="B11" s="205"/>
      <c r="C11" s="206"/>
      <c r="D11" s="91"/>
      <c r="E11" s="33">
        <f>SUM(N16:N22)</f>
        <v>0</v>
      </c>
      <c r="F11" s="29"/>
      <c r="G11" s="30"/>
      <c r="H11" s="35"/>
      <c r="I11" s="219"/>
      <c r="J11" s="191" t="s">
        <v>11</v>
      </c>
      <c r="K11" s="192"/>
      <c r="L11" s="193"/>
      <c r="M11" s="73"/>
      <c r="N11" s="34">
        <f>N9*M11</f>
        <v>0</v>
      </c>
      <c r="O11" s="32"/>
      <c r="P11" s="30"/>
    </row>
    <row r="12" spans="1:17" ht="12.95" customHeight="1" x14ac:dyDescent="0.2">
      <c r="A12" s="204" t="s">
        <v>12</v>
      </c>
      <c r="B12" s="205"/>
      <c r="C12" s="206"/>
      <c r="D12" s="91"/>
      <c r="E12" s="33">
        <f>SUM(N23:N26)</f>
        <v>0</v>
      </c>
      <c r="F12" s="29"/>
      <c r="G12" s="30"/>
      <c r="H12" s="18"/>
      <c r="I12" s="219"/>
      <c r="J12" s="191" t="s">
        <v>13</v>
      </c>
      <c r="K12" s="192"/>
      <c r="L12" s="193"/>
      <c r="M12" s="36"/>
      <c r="N12" s="74"/>
      <c r="O12" s="32"/>
      <c r="P12" s="30"/>
    </row>
    <row r="13" spans="1:17" ht="12.95" customHeight="1" x14ac:dyDescent="0.2">
      <c r="A13" s="213" t="s">
        <v>14</v>
      </c>
      <c r="B13" s="214"/>
      <c r="C13" s="215"/>
      <c r="D13" s="216">
        <f>SUM(E9:E12)</f>
        <v>0</v>
      </c>
      <c r="E13" s="217"/>
      <c r="F13" s="29"/>
      <c r="G13" s="30"/>
      <c r="H13" s="18"/>
      <c r="I13" s="219"/>
      <c r="J13" s="191" t="s">
        <v>119</v>
      </c>
      <c r="K13" s="192"/>
      <c r="L13" s="193"/>
      <c r="M13" s="36"/>
      <c r="N13" s="75"/>
      <c r="O13" s="32"/>
      <c r="P13" s="30"/>
    </row>
    <row r="14" spans="1:17" ht="12.95" customHeight="1" thickBot="1" x14ac:dyDescent="0.25">
      <c r="A14" s="204" t="s">
        <v>15</v>
      </c>
      <c r="B14" s="205"/>
      <c r="C14" s="206"/>
      <c r="D14" s="92"/>
      <c r="E14" s="33">
        <f>D13*D14</f>
        <v>0</v>
      </c>
      <c r="F14" s="246"/>
      <c r="G14" s="247"/>
      <c r="H14" s="18"/>
      <c r="I14" s="219"/>
      <c r="J14" s="191" t="s">
        <v>120</v>
      </c>
      <c r="K14" s="192"/>
      <c r="L14" s="193"/>
      <c r="M14" s="36"/>
      <c r="N14" s="75"/>
      <c r="O14" s="32"/>
      <c r="P14" s="30"/>
      <c r="Q14" s="17"/>
    </row>
    <row r="15" spans="1:17" ht="12.95" customHeight="1" thickBot="1" x14ac:dyDescent="0.25">
      <c r="A15" s="204" t="s">
        <v>16</v>
      </c>
      <c r="B15" s="205"/>
      <c r="C15" s="206"/>
      <c r="D15" s="92"/>
      <c r="E15" s="33">
        <f>D15*(D13+E14)</f>
        <v>0</v>
      </c>
      <c r="F15" s="29"/>
      <c r="G15" s="30"/>
      <c r="H15" s="18"/>
      <c r="I15" s="220"/>
      <c r="J15" s="207" t="s">
        <v>121</v>
      </c>
      <c r="K15" s="208"/>
      <c r="L15" s="209"/>
      <c r="M15" s="37"/>
      <c r="N15" s="76"/>
      <c r="O15" s="240" t="s">
        <v>91</v>
      </c>
      <c r="P15" s="242" t="s">
        <v>90</v>
      </c>
      <c r="Q15" s="244" t="s">
        <v>89</v>
      </c>
    </row>
    <row r="16" spans="1:17" ht="12.95" customHeight="1" thickBot="1" x14ac:dyDescent="0.25">
      <c r="A16" s="213" t="s">
        <v>17</v>
      </c>
      <c r="B16" s="214"/>
      <c r="C16" s="215"/>
      <c r="D16" s="216">
        <f>SUM(E14:E15)</f>
        <v>0</v>
      </c>
      <c r="E16" s="217"/>
      <c r="F16" s="29"/>
      <c r="G16" s="30"/>
      <c r="H16" s="18"/>
      <c r="I16" s="218" t="s">
        <v>18</v>
      </c>
      <c r="J16" s="210" t="s">
        <v>19</v>
      </c>
      <c r="K16" s="211"/>
      <c r="L16" s="212"/>
      <c r="M16" s="38"/>
      <c r="N16" s="109">
        <f>IF(O17=0,0,((P17*O17)*Q17)-(N9*0.06))</f>
        <v>0</v>
      </c>
      <c r="O16" s="241"/>
      <c r="P16" s="243"/>
      <c r="Q16" s="245"/>
    </row>
    <row r="17" spans="1:17" ht="12.95" customHeight="1" thickBot="1" x14ac:dyDescent="0.25">
      <c r="A17" s="213" t="s">
        <v>20</v>
      </c>
      <c r="B17" s="214"/>
      <c r="C17" s="215"/>
      <c r="D17" s="216">
        <f>D13+D16</f>
        <v>0</v>
      </c>
      <c r="E17" s="217"/>
      <c r="F17" s="168"/>
      <c r="G17" s="167"/>
      <c r="H17" s="18"/>
      <c r="I17" s="219"/>
      <c r="J17" s="191" t="s">
        <v>21</v>
      </c>
      <c r="K17" s="192"/>
      <c r="L17" s="193"/>
      <c r="M17" s="36"/>
      <c r="N17" s="75"/>
      <c r="O17" s="77"/>
      <c r="P17" s="78"/>
      <c r="Q17" s="79"/>
    </row>
    <row r="18" spans="1:17" ht="12.95" customHeight="1" thickBot="1" x14ac:dyDescent="0.25">
      <c r="A18" s="231" t="s">
        <v>22</v>
      </c>
      <c r="B18" s="232"/>
      <c r="C18" s="233"/>
      <c r="D18" s="93">
        <f>N35</f>
        <v>0</v>
      </c>
      <c r="E18" s="39">
        <f>((D13+D16)/(1-N35))*D18</f>
        <v>0</v>
      </c>
      <c r="F18" s="168"/>
      <c r="G18" s="167"/>
      <c r="H18" s="18"/>
      <c r="I18" s="219"/>
      <c r="J18" s="191" t="s">
        <v>23</v>
      </c>
      <c r="K18" s="192"/>
      <c r="L18" s="193"/>
      <c r="M18" s="36"/>
      <c r="N18" s="75"/>
      <c r="O18" s="32"/>
      <c r="P18" s="30"/>
      <c r="Q18" s="17"/>
    </row>
    <row r="19" spans="1:17" ht="12.95" customHeight="1" thickTop="1" thickBot="1" x14ac:dyDescent="0.25">
      <c r="A19" s="228" t="s">
        <v>24</v>
      </c>
      <c r="B19" s="229"/>
      <c r="C19" s="230"/>
      <c r="D19" s="234">
        <f>D17+E18</f>
        <v>0</v>
      </c>
      <c r="E19" s="235"/>
      <c r="F19" s="29"/>
      <c r="G19" s="30"/>
      <c r="H19" s="18"/>
      <c r="I19" s="219"/>
      <c r="J19" s="191" t="s">
        <v>25</v>
      </c>
      <c r="K19" s="192"/>
      <c r="L19" s="193"/>
      <c r="M19" s="36"/>
      <c r="N19" s="75"/>
      <c r="O19" s="221"/>
      <c r="P19" s="222"/>
      <c r="Q19" s="17"/>
    </row>
    <row r="20" spans="1:17" ht="12.95" customHeight="1" thickTop="1" thickBot="1" x14ac:dyDescent="0.25">
      <c r="A20" s="223" t="s">
        <v>26</v>
      </c>
      <c r="B20" s="224"/>
      <c r="C20" s="225"/>
      <c r="D20" s="226">
        <f>IF(D19=0,0,D19/E9)</f>
        <v>0</v>
      </c>
      <c r="E20" s="227" t="e">
        <f>D19+#REF!</f>
        <v>#REF!</v>
      </c>
      <c r="F20" s="168"/>
      <c r="G20" s="167"/>
      <c r="H20" s="18"/>
      <c r="I20" s="219"/>
      <c r="J20" s="191" t="s">
        <v>27</v>
      </c>
      <c r="K20" s="192"/>
      <c r="L20" s="193"/>
      <c r="M20" s="36"/>
      <c r="N20" s="75"/>
      <c r="O20" s="29"/>
      <c r="P20" s="40"/>
    </row>
    <row r="21" spans="1:17" ht="12.95" customHeight="1" x14ac:dyDescent="0.2">
      <c r="A21" s="89" t="s">
        <v>28</v>
      </c>
      <c r="B21" s="18"/>
      <c r="C21" s="18"/>
      <c r="D21" s="42"/>
      <c r="E21" s="18"/>
      <c r="F21" s="167"/>
      <c r="G21" s="167"/>
      <c r="H21" s="18"/>
      <c r="I21" s="219"/>
      <c r="J21" s="191" t="s">
        <v>124</v>
      </c>
      <c r="K21" s="192"/>
      <c r="L21" s="193"/>
      <c r="M21" s="36"/>
      <c r="N21" s="80"/>
      <c r="O21" s="29"/>
      <c r="P21" s="40"/>
    </row>
    <row r="22" spans="1:17" ht="12.95" customHeight="1" thickBot="1" x14ac:dyDescent="0.25">
      <c r="A22" s="89" t="s">
        <v>29</v>
      </c>
      <c r="B22" s="18"/>
      <c r="C22" s="18"/>
      <c r="D22" s="42"/>
      <c r="E22" s="18"/>
      <c r="F22" s="18"/>
      <c r="G22" s="18"/>
      <c r="H22" s="17"/>
      <c r="I22" s="220"/>
      <c r="J22" s="207" t="s">
        <v>114</v>
      </c>
      <c r="K22" s="208"/>
      <c r="L22" s="209"/>
      <c r="M22" s="37"/>
      <c r="N22" s="76"/>
      <c r="O22" s="168"/>
      <c r="P22" s="167"/>
    </row>
    <row r="23" spans="1:17" ht="12.95" customHeight="1" x14ac:dyDescent="0.2">
      <c r="A23" s="89" t="s">
        <v>30</v>
      </c>
      <c r="B23" s="18"/>
      <c r="C23" s="18"/>
      <c r="D23" s="42"/>
      <c r="E23" s="18"/>
      <c r="F23" s="18"/>
      <c r="G23" s="18"/>
      <c r="H23" s="17"/>
      <c r="I23" s="218" t="s">
        <v>31</v>
      </c>
      <c r="J23" s="210" t="s">
        <v>32</v>
      </c>
      <c r="K23" s="211"/>
      <c r="L23" s="212"/>
      <c r="M23" s="38"/>
      <c r="N23" s="74"/>
      <c r="O23" s="168"/>
      <c r="P23" s="167"/>
    </row>
    <row r="24" spans="1:17" ht="12.95" customHeight="1" x14ac:dyDescent="0.2">
      <c r="A24" s="89" t="s">
        <v>33</v>
      </c>
      <c r="B24" s="18"/>
      <c r="C24" s="18"/>
      <c r="D24" s="42"/>
      <c r="E24" s="18"/>
      <c r="F24" s="18"/>
      <c r="G24" s="18"/>
      <c r="H24" s="17"/>
      <c r="I24" s="219"/>
      <c r="J24" s="191" t="s">
        <v>34</v>
      </c>
      <c r="K24" s="192"/>
      <c r="L24" s="193"/>
      <c r="M24" s="36"/>
      <c r="N24" s="75"/>
      <c r="O24" s="29"/>
      <c r="P24" s="30"/>
    </row>
    <row r="25" spans="1:17" ht="12.95" customHeight="1" x14ac:dyDescent="0.2">
      <c r="A25" s="41"/>
      <c r="B25" s="18"/>
      <c r="C25" s="18"/>
      <c r="D25" s="18"/>
      <c r="E25" s="18"/>
      <c r="F25" s="18"/>
      <c r="G25" s="18"/>
      <c r="H25" s="43"/>
      <c r="I25" s="219"/>
      <c r="J25" s="191" t="s">
        <v>125</v>
      </c>
      <c r="K25" s="192"/>
      <c r="L25" s="193"/>
      <c r="M25" s="36"/>
      <c r="N25" s="75"/>
      <c r="O25" s="168"/>
      <c r="P25" s="167"/>
    </row>
    <row r="26" spans="1:17" ht="12.95" customHeight="1" thickBot="1" x14ac:dyDescent="0.25">
      <c r="A26" s="41"/>
      <c r="B26" s="18"/>
      <c r="C26" s="18"/>
      <c r="D26" s="18"/>
      <c r="E26" s="18"/>
      <c r="F26" s="18"/>
      <c r="G26" s="18"/>
      <c r="H26" s="18"/>
      <c r="I26" s="220"/>
      <c r="J26" s="207" t="s">
        <v>35</v>
      </c>
      <c r="K26" s="208"/>
      <c r="L26" s="209"/>
      <c r="M26" s="37"/>
      <c r="N26" s="76"/>
      <c r="O26" s="167"/>
      <c r="P26" s="167"/>
    </row>
    <row r="27" spans="1:17" ht="12.95" customHeight="1" thickBot="1" x14ac:dyDescent="0.25">
      <c r="A27" s="17"/>
      <c r="B27" s="18"/>
      <c r="C27" s="18"/>
      <c r="D27" s="18"/>
      <c r="E27" s="18"/>
      <c r="F27" s="18"/>
      <c r="G27" s="18"/>
      <c r="H27" s="18"/>
      <c r="I27" s="196" t="s">
        <v>117</v>
      </c>
      <c r="J27" s="197"/>
      <c r="K27" s="197"/>
      <c r="L27" s="198"/>
      <c r="M27" s="188">
        <f>SUM(N9:N26)</f>
        <v>0</v>
      </c>
      <c r="N27" s="189"/>
      <c r="O27" s="17"/>
      <c r="P27" s="17"/>
    </row>
    <row r="28" spans="1:17" ht="12.95" customHeight="1" x14ac:dyDescent="0.2">
      <c r="A28" s="41"/>
      <c r="B28" s="18"/>
      <c r="C28" s="18"/>
      <c r="D28" s="42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7"/>
    </row>
    <row r="29" spans="1:17" ht="17.100000000000001" customHeight="1" thickBot="1" x14ac:dyDescent="0.25">
      <c r="A29" s="44" t="s">
        <v>36</v>
      </c>
      <c r="B29" s="44"/>
      <c r="C29" s="44"/>
      <c r="D29" s="44"/>
      <c r="E29" s="44"/>
      <c r="F29" s="18"/>
      <c r="G29" s="18"/>
      <c r="H29" s="35"/>
      <c r="I29" s="35"/>
      <c r="J29" s="35"/>
      <c r="K29" s="35"/>
      <c r="L29" s="44" t="s">
        <v>37</v>
      </c>
      <c r="M29" s="35"/>
      <c r="N29" s="35"/>
      <c r="O29" s="35"/>
      <c r="P29" s="35"/>
      <c r="Q29" s="17"/>
    </row>
    <row r="30" spans="1:17" ht="17.100000000000001" customHeight="1" thickBot="1" x14ac:dyDescent="0.25">
      <c r="A30" s="194" t="s">
        <v>38</v>
      </c>
      <c r="B30" s="195"/>
      <c r="C30" s="124" t="s">
        <v>39</v>
      </c>
      <c r="D30" s="125"/>
      <c r="E30" s="126"/>
      <c r="F30" s="124" t="s">
        <v>40</v>
      </c>
      <c r="G30" s="125"/>
      <c r="H30" s="125"/>
      <c r="I30" s="125"/>
      <c r="J30" s="126"/>
      <c r="K30" s="45"/>
      <c r="L30" s="124" t="s">
        <v>41</v>
      </c>
      <c r="M30" s="126"/>
      <c r="N30" s="46" t="s">
        <v>42</v>
      </c>
      <c r="O30" s="17"/>
      <c r="P30" s="17"/>
      <c r="Q30" s="17"/>
    </row>
    <row r="31" spans="1:17" ht="12.95" customHeight="1" x14ac:dyDescent="0.2">
      <c r="A31" s="47" t="s">
        <v>92</v>
      </c>
      <c r="B31" s="87">
        <v>0.2</v>
      </c>
      <c r="C31" s="132" t="s">
        <v>43</v>
      </c>
      <c r="D31" s="135"/>
      <c r="E31" s="94">
        <v>8.3299999999999999E-2</v>
      </c>
      <c r="F31" s="130" t="s">
        <v>44</v>
      </c>
      <c r="G31" s="131"/>
      <c r="H31" s="131"/>
      <c r="I31" s="132"/>
      <c r="J31" s="84"/>
      <c r="K31" s="48"/>
      <c r="L31" s="165" t="s">
        <v>115</v>
      </c>
      <c r="M31" s="166"/>
      <c r="N31" s="81"/>
      <c r="O31" s="17"/>
      <c r="P31" s="17"/>
      <c r="Q31" s="17"/>
    </row>
    <row r="32" spans="1:17" ht="12.95" customHeight="1" x14ac:dyDescent="0.2">
      <c r="A32" s="105" t="s">
        <v>93</v>
      </c>
      <c r="B32" s="85">
        <v>1.4999999999999999E-2</v>
      </c>
      <c r="C32" s="103" t="s">
        <v>99</v>
      </c>
      <c r="D32" s="104"/>
      <c r="E32" s="85"/>
      <c r="F32" s="153" t="s">
        <v>88</v>
      </c>
      <c r="G32" s="154"/>
      <c r="H32" s="154"/>
      <c r="I32" s="155"/>
      <c r="J32" s="52">
        <f>B36*J31</f>
        <v>0</v>
      </c>
      <c r="K32" s="48"/>
      <c r="L32" s="163" t="s">
        <v>45</v>
      </c>
      <c r="M32" s="164"/>
      <c r="N32" s="82"/>
      <c r="O32" s="17"/>
      <c r="P32" s="17"/>
      <c r="Q32" s="17"/>
    </row>
    <row r="33" spans="1:17" ht="12.95" customHeight="1" thickBot="1" x14ac:dyDescent="0.25">
      <c r="A33" s="105" t="s">
        <v>94</v>
      </c>
      <c r="B33" s="85">
        <v>0.01</v>
      </c>
      <c r="C33" s="153" t="s">
        <v>100</v>
      </c>
      <c r="D33" s="155"/>
      <c r="E33" s="95">
        <v>0.1111</v>
      </c>
      <c r="F33" s="175" t="s">
        <v>47</v>
      </c>
      <c r="G33" s="176"/>
      <c r="H33" s="176"/>
      <c r="I33" s="177"/>
      <c r="J33" s="53">
        <f>(((0.08*0.5*0.9*(1+(5/56)+(5/56)+(1/3)*(5/56)))))</f>
        <v>4.3499999999999997E-2</v>
      </c>
      <c r="K33" s="54"/>
      <c r="L33" s="163" t="s">
        <v>46</v>
      </c>
      <c r="M33" s="164"/>
      <c r="N33" s="82"/>
      <c r="O33" s="17"/>
      <c r="P33" s="17"/>
      <c r="Q33" s="17"/>
    </row>
    <row r="34" spans="1:17" ht="12.95" customHeight="1" thickBot="1" x14ac:dyDescent="0.25">
      <c r="A34" s="105" t="s">
        <v>95</v>
      </c>
      <c r="B34" s="85">
        <v>2E-3</v>
      </c>
      <c r="C34" s="155" t="s">
        <v>101</v>
      </c>
      <c r="D34" s="156"/>
      <c r="E34" s="96"/>
      <c r="F34" s="172" t="s">
        <v>50</v>
      </c>
      <c r="G34" s="173"/>
      <c r="H34" s="173"/>
      <c r="I34" s="174"/>
      <c r="J34" s="55">
        <f>SUM(J31:J33)</f>
        <v>4.3499999999999997E-2</v>
      </c>
      <c r="K34" s="54"/>
      <c r="L34" s="186" t="s">
        <v>48</v>
      </c>
      <c r="M34" s="187"/>
      <c r="N34" s="83"/>
      <c r="O34" s="17"/>
      <c r="P34" s="17"/>
      <c r="Q34" s="17"/>
    </row>
    <row r="35" spans="1:17" ht="12.95" customHeight="1" thickBot="1" x14ac:dyDescent="0.25">
      <c r="A35" s="105" t="s">
        <v>96</v>
      </c>
      <c r="B35" s="85">
        <v>2.5000000000000001E-2</v>
      </c>
      <c r="C35" s="103" t="s">
        <v>49</v>
      </c>
      <c r="D35" s="104"/>
      <c r="E35" s="96"/>
      <c r="F35" s="102"/>
      <c r="G35" s="106"/>
      <c r="H35" s="106"/>
      <c r="I35" s="106"/>
      <c r="J35" s="106"/>
      <c r="K35" s="54"/>
      <c r="L35" s="172" t="s">
        <v>51</v>
      </c>
      <c r="M35" s="190"/>
      <c r="N35" s="56">
        <f>SUM(N31:N34)</f>
        <v>0</v>
      </c>
      <c r="O35" s="17"/>
      <c r="P35" s="17"/>
      <c r="Q35" s="17"/>
    </row>
    <row r="36" spans="1:17" ht="12.95" customHeight="1" thickBot="1" x14ac:dyDescent="0.25">
      <c r="A36" s="105" t="s">
        <v>97</v>
      </c>
      <c r="B36" s="85">
        <v>0.08</v>
      </c>
      <c r="C36" s="103" t="s">
        <v>102</v>
      </c>
      <c r="D36" s="104"/>
      <c r="E36" s="85"/>
      <c r="F36" s="107"/>
      <c r="G36" s="108"/>
      <c r="H36" s="108"/>
      <c r="I36" s="108"/>
      <c r="J36" s="108"/>
      <c r="K36" s="54"/>
      <c r="L36" s="18"/>
      <c r="M36" s="18"/>
      <c r="N36" s="18"/>
      <c r="O36" s="18"/>
      <c r="P36" s="18"/>
      <c r="Q36" s="17"/>
    </row>
    <row r="37" spans="1:17" ht="12.95" customHeight="1" thickBot="1" x14ac:dyDescent="0.25">
      <c r="A37" s="105" t="s">
        <v>53</v>
      </c>
      <c r="B37" s="85"/>
      <c r="C37" s="103" t="s">
        <v>103</v>
      </c>
      <c r="D37" s="104"/>
      <c r="E37" s="96"/>
      <c r="F37" s="124" t="s">
        <v>52</v>
      </c>
      <c r="G37" s="125"/>
      <c r="H37" s="125"/>
      <c r="I37" s="125"/>
      <c r="J37" s="126"/>
      <c r="K37" s="54"/>
      <c r="L37" s="18"/>
      <c r="M37" s="18"/>
      <c r="N37" s="18"/>
      <c r="O37" s="18"/>
      <c r="P37" s="18"/>
      <c r="Q37" s="17"/>
    </row>
    <row r="38" spans="1:17" ht="12.95" customHeight="1" thickBot="1" x14ac:dyDescent="0.25">
      <c r="A38" s="57" t="s">
        <v>98</v>
      </c>
      <c r="B38" s="86">
        <v>6.0000000000000001E-3</v>
      </c>
      <c r="C38" s="133" t="s">
        <v>55</v>
      </c>
      <c r="D38" s="134"/>
      <c r="E38" s="86"/>
      <c r="F38" s="127" t="s">
        <v>54</v>
      </c>
      <c r="G38" s="128"/>
      <c r="H38" s="128"/>
      <c r="I38" s="129"/>
      <c r="J38" s="58">
        <f>B39*E39</f>
        <v>6.5707200000000021E-2</v>
      </c>
      <c r="K38" s="54"/>
      <c r="L38" s="15" t="s">
        <v>104</v>
      </c>
      <c r="M38" s="18"/>
      <c r="N38" s="18"/>
      <c r="O38" s="18"/>
      <c r="P38" s="18"/>
      <c r="Q38" s="17"/>
    </row>
    <row r="39" spans="1:17" ht="12.95" customHeight="1" thickBot="1" x14ac:dyDescent="0.25">
      <c r="A39" s="116" t="s">
        <v>56</v>
      </c>
      <c r="B39" s="55">
        <f>SUM(B31:B38)</f>
        <v>0.33800000000000008</v>
      </c>
      <c r="C39" s="172" t="s">
        <v>57</v>
      </c>
      <c r="D39" s="174"/>
      <c r="E39" s="55">
        <f>SUM(E31:E38)</f>
        <v>0.19440000000000002</v>
      </c>
      <c r="F39" s="172" t="s">
        <v>58</v>
      </c>
      <c r="G39" s="173"/>
      <c r="H39" s="173"/>
      <c r="I39" s="174"/>
      <c r="J39" s="55">
        <f>SUM(J38:J38)</f>
        <v>6.5707200000000021E-2</v>
      </c>
      <c r="K39" s="59"/>
      <c r="L39" s="16" t="s">
        <v>106</v>
      </c>
      <c r="M39" s="18"/>
      <c r="N39" s="18"/>
      <c r="O39" s="18"/>
      <c r="P39" s="18"/>
      <c r="Q39" s="17"/>
    </row>
    <row r="40" spans="1:17" ht="12.95" customHeight="1" thickBot="1" x14ac:dyDescent="0.25">
      <c r="A40" s="60"/>
      <c r="B40" s="59"/>
      <c r="C40" s="60"/>
      <c r="D40" s="60"/>
      <c r="E40" s="60"/>
      <c r="F40" s="59"/>
      <c r="G40" s="60"/>
      <c r="H40" s="60"/>
      <c r="I40" s="60"/>
      <c r="J40" s="59"/>
      <c r="K40" s="59"/>
      <c r="L40" s="16" t="s">
        <v>105</v>
      </c>
      <c r="M40" s="18"/>
      <c r="N40" s="18"/>
      <c r="O40" s="18"/>
      <c r="P40" s="18"/>
      <c r="Q40" s="17"/>
    </row>
    <row r="41" spans="1:17" ht="12.95" customHeight="1" thickBot="1" x14ac:dyDescent="0.25">
      <c r="A41" s="62" t="s">
        <v>59</v>
      </c>
      <c r="B41" s="63"/>
      <c r="C41" s="63"/>
      <c r="D41" s="63"/>
      <c r="E41" s="63"/>
      <c r="F41" s="63"/>
      <c r="G41" s="63"/>
      <c r="H41" s="63"/>
      <c r="I41" s="63"/>
      <c r="J41" s="64">
        <f>B39+E39+J34+J39</f>
        <v>0.64160720000000016</v>
      </c>
      <c r="K41" s="35"/>
      <c r="L41" s="35"/>
      <c r="M41" s="35"/>
      <c r="N41" s="35"/>
      <c r="O41" s="35"/>
      <c r="P41" s="61"/>
      <c r="Q41" s="17"/>
    </row>
    <row r="42" spans="1:17" ht="12.95" customHeight="1" thickBot="1" x14ac:dyDescent="0.25">
      <c r="A42" s="18"/>
      <c r="B42" s="18"/>
      <c r="C42" s="18"/>
      <c r="D42" s="42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7"/>
    </row>
    <row r="43" spans="1:17" ht="39" customHeight="1" thickBot="1" x14ac:dyDescent="0.3">
      <c r="A43" s="115" t="s">
        <v>60</v>
      </c>
      <c r="B43" s="65"/>
      <c r="C43" s="65"/>
      <c r="D43" s="66"/>
      <c r="E43" s="65"/>
      <c r="F43" s="65"/>
      <c r="G43" s="65"/>
      <c r="H43" s="18"/>
      <c r="I43" s="180" t="s">
        <v>116</v>
      </c>
      <c r="J43" s="181"/>
      <c r="K43" s="181"/>
      <c r="L43" s="181"/>
      <c r="M43" s="181"/>
      <c r="N43" s="182"/>
      <c r="O43" s="18"/>
      <c r="P43" s="18"/>
      <c r="Q43" s="17"/>
    </row>
    <row r="44" spans="1:17" ht="39" customHeight="1" thickBot="1" x14ac:dyDescent="0.25">
      <c r="A44" s="124" t="s">
        <v>2</v>
      </c>
      <c r="B44" s="157"/>
      <c r="C44" s="114" t="s">
        <v>61</v>
      </c>
      <c r="D44" s="114" t="s">
        <v>62</v>
      </c>
      <c r="E44" s="114" t="s">
        <v>63</v>
      </c>
      <c r="F44" s="158" t="s">
        <v>64</v>
      </c>
      <c r="G44" s="159"/>
      <c r="H44" s="18"/>
      <c r="I44" s="160" t="s">
        <v>126</v>
      </c>
      <c r="J44" s="161"/>
      <c r="K44" s="161"/>
      <c r="L44" s="161"/>
      <c r="M44" s="162"/>
      <c r="N44" s="110"/>
      <c r="O44" s="18"/>
      <c r="P44" s="18"/>
      <c r="Q44" s="17"/>
    </row>
    <row r="45" spans="1:17" ht="20.100000000000001" customHeight="1" thickBot="1" x14ac:dyDescent="0.25">
      <c r="A45" s="178" t="str">
        <f>D7</f>
        <v>(Descrição do Cargo)</v>
      </c>
      <c r="B45" s="179"/>
      <c r="C45" s="88"/>
      <c r="D45" s="88"/>
      <c r="E45" s="67">
        <f>D19</f>
        <v>0</v>
      </c>
      <c r="F45" s="136"/>
      <c r="G45" s="137"/>
      <c r="H45" s="18"/>
      <c r="I45" s="183" t="s">
        <v>65</v>
      </c>
      <c r="J45" s="184"/>
      <c r="K45" s="184"/>
      <c r="L45" s="184"/>
      <c r="M45" s="185"/>
      <c r="N45" s="111"/>
      <c r="O45" s="18"/>
      <c r="P45" s="18"/>
      <c r="Q45" s="17"/>
    </row>
    <row r="46" spans="1:17" ht="18" customHeight="1" thickBot="1" x14ac:dyDescent="0.25">
      <c r="A46" s="142" t="s">
        <v>66</v>
      </c>
      <c r="B46" s="143"/>
      <c r="C46" s="143"/>
      <c r="D46" s="143"/>
      <c r="E46" s="144"/>
      <c r="F46" s="138">
        <f>IF(D45=0,0,ROUND(((E45/D45)*F45),2))</f>
        <v>0</v>
      </c>
      <c r="G46" s="139"/>
      <c r="H46" s="18"/>
      <c r="I46" s="183" t="s">
        <v>67</v>
      </c>
      <c r="J46" s="184"/>
      <c r="K46" s="184"/>
      <c r="L46" s="184"/>
      <c r="M46" s="185"/>
      <c r="N46" s="97"/>
      <c r="O46" s="18"/>
      <c r="P46" s="18"/>
      <c r="Q46" s="17"/>
    </row>
    <row r="47" spans="1:17" ht="18" customHeight="1" thickTop="1" thickBot="1" x14ac:dyDescent="0.25">
      <c r="A47" s="169" t="s">
        <v>107</v>
      </c>
      <c r="B47" s="170"/>
      <c r="C47" s="170"/>
      <c r="D47" s="170"/>
      <c r="E47" s="171"/>
      <c r="F47" s="140">
        <f>F46*C45</f>
        <v>0</v>
      </c>
      <c r="G47" s="141"/>
      <c r="H47" s="18"/>
      <c r="I47" s="183" t="s">
        <v>69</v>
      </c>
      <c r="J47" s="184"/>
      <c r="K47" s="184"/>
      <c r="L47" s="184"/>
      <c r="M47" s="185"/>
      <c r="N47" s="112"/>
      <c r="O47" s="18"/>
      <c r="P47" s="18"/>
      <c r="Q47" s="17"/>
    </row>
    <row r="48" spans="1:17" ht="18" customHeight="1" thickTop="1" thickBot="1" x14ac:dyDescent="0.25">
      <c r="A48" s="148" t="s">
        <v>108</v>
      </c>
      <c r="B48" s="149"/>
      <c r="C48" s="149"/>
      <c r="D48" s="149"/>
      <c r="E48" s="150"/>
      <c r="F48" s="151">
        <f>F47*N48</f>
        <v>0</v>
      </c>
      <c r="G48" s="152"/>
      <c r="H48" s="18"/>
      <c r="I48" s="145" t="s">
        <v>71</v>
      </c>
      <c r="J48" s="146"/>
      <c r="K48" s="146"/>
      <c r="L48" s="146"/>
      <c r="M48" s="147"/>
      <c r="N48" s="113"/>
      <c r="O48" s="17"/>
      <c r="P48" s="17"/>
      <c r="Q48" s="17"/>
    </row>
    <row r="49" spans="1:17" ht="15" customHeight="1" x14ac:dyDescent="0.2">
      <c r="A49" s="18"/>
      <c r="B49" s="18"/>
      <c r="C49" s="42"/>
      <c r="D49" s="18"/>
      <c r="E49" s="18"/>
      <c r="F49" s="17"/>
      <c r="G49" s="17"/>
      <c r="H49" s="18"/>
      <c r="O49" s="17"/>
      <c r="P49" s="17"/>
      <c r="Q49" s="119" t="s">
        <v>130</v>
      </c>
    </row>
    <row r="50" spans="1:17" ht="16.5" customHeight="1" x14ac:dyDescent="0.2">
      <c r="A50" s="123" t="s">
        <v>122</v>
      </c>
      <c r="B50" s="123"/>
      <c r="C50" s="123"/>
      <c r="D50" s="123"/>
      <c r="E50" s="123"/>
      <c r="F50" s="17"/>
      <c r="G50" s="17"/>
      <c r="H50" s="68"/>
      <c r="O50" s="17"/>
      <c r="P50" s="17"/>
      <c r="Q50" s="17"/>
    </row>
    <row r="51" spans="1:17" ht="17.100000000000001" customHeight="1" x14ac:dyDescent="0.2">
      <c r="H51" s="18"/>
      <c r="O51" s="17"/>
      <c r="P51" s="17"/>
      <c r="Q51" s="17"/>
    </row>
    <row r="52" spans="1:17" ht="15" customHeight="1" x14ac:dyDescent="0.2"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ht="15" customHeight="1" x14ac:dyDescent="0.2"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O54" s="17"/>
      <c r="P54" s="17"/>
      <c r="Q54" s="17"/>
    </row>
    <row r="60" spans="1:17" ht="15" customHeight="1" x14ac:dyDescent="0.2"/>
  </sheetData>
  <sheetProtection algorithmName="SHA-512" hashValue="dw8v0asY+EIDXoRg0jqID7n2fuRZ6pjtz2Tb6yqVYHStoMFVdMIknopQUi4UIo6dwGp8EcePzzAIYrmhIJY4JQ==" saltValue="wTDgYRxr1cBZ2Ch+YWVZLg==" spinCount="100000" sheet="1" objects="1" scenarios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CAA55-0494-4AF0-A160-C545AC5CC8AE}">
  <sheetPr>
    <pageSetUpPr fitToPage="1"/>
  </sheetPr>
  <dimension ref="A1:Q60"/>
  <sheetViews>
    <sheetView showGridLines="0" zoomScale="106" zoomScaleNormal="106" workbookViewId="0">
      <selection activeCell="D7" sqref="D7:E7"/>
    </sheetView>
  </sheetViews>
  <sheetFormatPr defaultRowHeight="12.75" x14ac:dyDescent="0.2"/>
  <cols>
    <col min="1" max="1" width="27.7109375" style="19" customWidth="1"/>
    <col min="2" max="2" width="9.42578125" style="19" customWidth="1"/>
    <col min="3" max="3" width="12.7109375" style="19" customWidth="1"/>
    <col min="4" max="4" width="10.7109375" style="19" customWidth="1"/>
    <col min="5" max="5" width="11.7109375" style="19" customWidth="1"/>
    <col min="6" max="7" width="8.28515625" style="19" customWidth="1"/>
    <col min="8" max="8" width="5.7109375" style="19" customWidth="1"/>
    <col min="9" max="9" width="12.42578125" style="19" customWidth="1"/>
    <col min="10" max="10" width="7.7109375" style="19" customWidth="1"/>
    <col min="11" max="11" width="4.7109375" style="19" customWidth="1"/>
    <col min="12" max="12" width="19.42578125" style="19" customWidth="1"/>
    <col min="13" max="13" width="10.42578125" style="19" customWidth="1"/>
    <col min="14" max="14" width="16.7109375" style="19" customWidth="1"/>
    <col min="15" max="15" width="10.7109375" style="19" customWidth="1"/>
    <col min="16" max="16" width="9.7109375" style="19" customWidth="1"/>
    <col min="17" max="17" width="7.7109375" style="19" customWidth="1"/>
    <col min="18" max="16384" width="9.140625" style="19"/>
  </cols>
  <sheetData>
    <row r="1" spans="1:17" x14ac:dyDescent="0.2">
      <c r="Q1" s="118" t="s">
        <v>129</v>
      </c>
    </row>
    <row r="2" spans="1:17" ht="33" customHeight="1" x14ac:dyDescent="0.2">
      <c r="A2" s="17"/>
      <c r="B2" s="117"/>
      <c r="C2" s="117"/>
      <c r="D2" s="117"/>
      <c r="E2" s="117"/>
      <c r="F2" s="117"/>
      <c r="G2" s="117"/>
      <c r="H2" s="117"/>
      <c r="I2" s="117"/>
      <c r="J2" s="236" t="s">
        <v>123</v>
      </c>
      <c r="K2" s="236"/>
      <c r="L2" s="236"/>
      <c r="M2" s="236"/>
      <c r="N2" s="236"/>
      <c r="O2" s="236"/>
      <c r="P2" s="236"/>
      <c r="Q2" s="236"/>
    </row>
    <row r="3" spans="1:17" ht="17.100000000000001" customHeight="1" x14ac:dyDescent="0.2">
      <c r="A3" s="237" t="s">
        <v>136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9"/>
    </row>
    <row r="4" spans="1:17" ht="12.9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8"/>
      <c r="P4" s="18"/>
    </row>
    <row r="5" spans="1:17" ht="12.95" customHeight="1" thickBot="1" x14ac:dyDescent="0.25">
      <c r="A5" s="248" t="s">
        <v>0</v>
      </c>
      <c r="B5" s="248"/>
      <c r="C5" s="248"/>
      <c r="D5" s="248"/>
      <c r="E5" s="248"/>
      <c r="F5" s="248"/>
      <c r="G5" s="248"/>
      <c r="H5" s="18"/>
      <c r="I5" s="18"/>
      <c r="J5" s="18"/>
      <c r="K5" s="18"/>
      <c r="L5" s="18"/>
      <c r="M5" s="18"/>
      <c r="N5" s="18"/>
      <c r="O5" s="18"/>
      <c r="P5" s="18"/>
    </row>
    <row r="6" spans="1:17" ht="12.95" customHeight="1" thickBot="1" x14ac:dyDescent="0.25">
      <c r="A6" s="259" t="s">
        <v>118</v>
      </c>
      <c r="B6" s="260"/>
      <c r="C6" s="260"/>
      <c r="D6" s="260"/>
      <c r="E6" s="159"/>
      <c r="F6" s="21"/>
      <c r="G6" s="21"/>
      <c r="H6" s="18"/>
      <c r="I6" s="259" t="s">
        <v>1</v>
      </c>
      <c r="J6" s="260"/>
      <c r="K6" s="260"/>
      <c r="L6" s="260"/>
      <c r="M6" s="260"/>
      <c r="N6" s="159"/>
      <c r="O6" s="22"/>
      <c r="P6" s="23"/>
    </row>
    <row r="7" spans="1:17" ht="42" customHeight="1" x14ac:dyDescent="0.2">
      <c r="A7" s="249" t="s">
        <v>2</v>
      </c>
      <c r="B7" s="250"/>
      <c r="C7" s="251"/>
      <c r="D7" s="255" t="s">
        <v>127</v>
      </c>
      <c r="E7" s="256"/>
      <c r="F7" s="199"/>
      <c r="G7" s="200"/>
      <c r="H7" s="18"/>
      <c r="I7" s="252" t="s">
        <v>2</v>
      </c>
      <c r="J7" s="253"/>
      <c r="K7" s="253"/>
      <c r="L7" s="254"/>
      <c r="M7" s="257" t="str">
        <f>D7</f>
        <v>(Descrição do Cargo)</v>
      </c>
      <c r="N7" s="258"/>
      <c r="O7" s="199"/>
      <c r="P7" s="200"/>
    </row>
    <row r="8" spans="1:17" ht="12.95" customHeight="1" thickBot="1" x14ac:dyDescent="0.25">
      <c r="A8" s="252"/>
      <c r="B8" s="253"/>
      <c r="C8" s="254"/>
      <c r="D8" s="24" t="s">
        <v>3</v>
      </c>
      <c r="E8" s="25" t="s">
        <v>4</v>
      </c>
      <c r="F8" s="26"/>
      <c r="G8" s="27"/>
      <c r="H8" s="18"/>
      <c r="I8" s="252"/>
      <c r="J8" s="253"/>
      <c r="K8" s="253"/>
      <c r="L8" s="254"/>
      <c r="M8" s="24" t="s">
        <v>3</v>
      </c>
      <c r="N8" s="25" t="s">
        <v>4</v>
      </c>
      <c r="O8" s="26"/>
      <c r="P8" s="27"/>
    </row>
    <row r="9" spans="1:17" ht="12.95" customHeight="1" x14ac:dyDescent="0.2">
      <c r="A9" s="201" t="s">
        <v>5</v>
      </c>
      <c r="B9" s="202"/>
      <c r="C9" s="203"/>
      <c r="D9" s="90"/>
      <c r="E9" s="28">
        <f>SUM(N9:N15)</f>
        <v>0</v>
      </c>
      <c r="F9" s="29"/>
      <c r="G9" s="30"/>
      <c r="H9" s="18"/>
      <c r="I9" s="218" t="s">
        <v>6</v>
      </c>
      <c r="J9" s="261" t="s">
        <v>7</v>
      </c>
      <c r="K9" s="262"/>
      <c r="L9" s="263"/>
      <c r="M9" s="31"/>
      <c r="N9" s="72"/>
      <c r="O9" s="32"/>
      <c r="P9" s="30"/>
    </row>
    <row r="10" spans="1:17" ht="12.95" customHeight="1" x14ac:dyDescent="0.2">
      <c r="A10" s="204" t="s">
        <v>8</v>
      </c>
      <c r="B10" s="205"/>
      <c r="C10" s="206"/>
      <c r="D10" s="91">
        <f>J41</f>
        <v>0.64160720000000016</v>
      </c>
      <c r="E10" s="33">
        <f>E9*J41</f>
        <v>0</v>
      </c>
      <c r="F10" s="29"/>
      <c r="G10" s="30"/>
      <c r="H10" s="18"/>
      <c r="I10" s="219"/>
      <c r="J10" s="191" t="s">
        <v>9</v>
      </c>
      <c r="K10" s="192"/>
      <c r="L10" s="193"/>
      <c r="M10" s="73"/>
      <c r="N10" s="34">
        <f>M10*N9</f>
        <v>0</v>
      </c>
      <c r="O10" s="32"/>
      <c r="P10" s="30"/>
    </row>
    <row r="11" spans="1:17" ht="12.95" customHeight="1" x14ac:dyDescent="0.2">
      <c r="A11" s="204" t="s">
        <v>10</v>
      </c>
      <c r="B11" s="205"/>
      <c r="C11" s="206"/>
      <c r="D11" s="91"/>
      <c r="E11" s="33">
        <f>SUM(N16:N22)</f>
        <v>0</v>
      </c>
      <c r="F11" s="29"/>
      <c r="G11" s="30"/>
      <c r="H11" s="35"/>
      <c r="I11" s="219"/>
      <c r="J11" s="191" t="s">
        <v>11</v>
      </c>
      <c r="K11" s="192"/>
      <c r="L11" s="193"/>
      <c r="M11" s="73"/>
      <c r="N11" s="34">
        <f>N9*M11</f>
        <v>0</v>
      </c>
      <c r="O11" s="32"/>
      <c r="P11" s="30"/>
    </row>
    <row r="12" spans="1:17" ht="12.95" customHeight="1" x14ac:dyDescent="0.2">
      <c r="A12" s="204" t="s">
        <v>12</v>
      </c>
      <c r="B12" s="205"/>
      <c r="C12" s="206"/>
      <c r="D12" s="91"/>
      <c r="E12" s="33">
        <f>SUM(N23:N26)</f>
        <v>0</v>
      </c>
      <c r="F12" s="29"/>
      <c r="G12" s="30"/>
      <c r="H12" s="18"/>
      <c r="I12" s="219"/>
      <c r="J12" s="191" t="s">
        <v>13</v>
      </c>
      <c r="K12" s="192"/>
      <c r="L12" s="193"/>
      <c r="M12" s="36"/>
      <c r="N12" s="74"/>
      <c r="O12" s="32"/>
      <c r="P12" s="30"/>
    </row>
    <row r="13" spans="1:17" ht="12.95" customHeight="1" x14ac:dyDescent="0.2">
      <c r="A13" s="213" t="s">
        <v>14</v>
      </c>
      <c r="B13" s="214"/>
      <c r="C13" s="215"/>
      <c r="D13" s="216">
        <f>SUM(E9:E12)</f>
        <v>0</v>
      </c>
      <c r="E13" s="217"/>
      <c r="F13" s="29"/>
      <c r="G13" s="30"/>
      <c r="H13" s="18"/>
      <c r="I13" s="219"/>
      <c r="J13" s="191" t="s">
        <v>119</v>
      </c>
      <c r="K13" s="192"/>
      <c r="L13" s="193"/>
      <c r="M13" s="36"/>
      <c r="N13" s="75"/>
      <c r="O13" s="32"/>
      <c r="P13" s="30"/>
    </row>
    <row r="14" spans="1:17" ht="12.95" customHeight="1" thickBot="1" x14ac:dyDescent="0.25">
      <c r="A14" s="204" t="s">
        <v>15</v>
      </c>
      <c r="B14" s="205"/>
      <c r="C14" s="206"/>
      <c r="D14" s="92"/>
      <c r="E14" s="33">
        <f>D13*D14</f>
        <v>0</v>
      </c>
      <c r="F14" s="246"/>
      <c r="G14" s="247"/>
      <c r="H14" s="18"/>
      <c r="I14" s="219"/>
      <c r="J14" s="191" t="s">
        <v>120</v>
      </c>
      <c r="K14" s="192"/>
      <c r="L14" s="193"/>
      <c r="M14" s="36"/>
      <c r="N14" s="75"/>
      <c r="O14" s="32"/>
      <c r="P14" s="30"/>
      <c r="Q14" s="17"/>
    </row>
    <row r="15" spans="1:17" ht="12.95" customHeight="1" thickBot="1" x14ac:dyDescent="0.25">
      <c r="A15" s="204" t="s">
        <v>16</v>
      </c>
      <c r="B15" s="205"/>
      <c r="C15" s="206"/>
      <c r="D15" s="92"/>
      <c r="E15" s="33">
        <f>D15*(D13+E14)</f>
        <v>0</v>
      </c>
      <c r="F15" s="29"/>
      <c r="G15" s="30"/>
      <c r="H15" s="18"/>
      <c r="I15" s="220"/>
      <c r="J15" s="207" t="s">
        <v>121</v>
      </c>
      <c r="K15" s="208"/>
      <c r="L15" s="209"/>
      <c r="M15" s="37"/>
      <c r="N15" s="76"/>
      <c r="O15" s="240" t="s">
        <v>91</v>
      </c>
      <c r="P15" s="242" t="s">
        <v>90</v>
      </c>
      <c r="Q15" s="244" t="s">
        <v>89</v>
      </c>
    </row>
    <row r="16" spans="1:17" ht="12.95" customHeight="1" thickBot="1" x14ac:dyDescent="0.25">
      <c r="A16" s="213" t="s">
        <v>17</v>
      </c>
      <c r="B16" s="214"/>
      <c r="C16" s="215"/>
      <c r="D16" s="216">
        <f>SUM(E14:E15)</f>
        <v>0</v>
      </c>
      <c r="E16" s="217"/>
      <c r="F16" s="29"/>
      <c r="G16" s="30"/>
      <c r="H16" s="18"/>
      <c r="I16" s="218" t="s">
        <v>18</v>
      </c>
      <c r="J16" s="210" t="s">
        <v>19</v>
      </c>
      <c r="K16" s="211"/>
      <c r="L16" s="212"/>
      <c r="M16" s="38"/>
      <c r="N16" s="109">
        <f>IF(O17=0,0,((P17*O17)*Q17)-(N9*0.06))</f>
        <v>0</v>
      </c>
      <c r="O16" s="241"/>
      <c r="P16" s="243"/>
      <c r="Q16" s="245"/>
    </row>
    <row r="17" spans="1:17" ht="12.95" customHeight="1" thickBot="1" x14ac:dyDescent="0.25">
      <c r="A17" s="213" t="s">
        <v>20</v>
      </c>
      <c r="B17" s="214"/>
      <c r="C17" s="215"/>
      <c r="D17" s="216">
        <f>D13+D16</f>
        <v>0</v>
      </c>
      <c r="E17" s="217"/>
      <c r="F17" s="168"/>
      <c r="G17" s="167"/>
      <c r="H17" s="18"/>
      <c r="I17" s="219"/>
      <c r="J17" s="191" t="s">
        <v>21</v>
      </c>
      <c r="K17" s="192"/>
      <c r="L17" s="193"/>
      <c r="M17" s="36"/>
      <c r="N17" s="75"/>
      <c r="O17" s="77"/>
      <c r="P17" s="78"/>
      <c r="Q17" s="79"/>
    </row>
    <row r="18" spans="1:17" ht="12.95" customHeight="1" thickBot="1" x14ac:dyDescent="0.25">
      <c r="A18" s="231" t="s">
        <v>22</v>
      </c>
      <c r="B18" s="232"/>
      <c r="C18" s="233"/>
      <c r="D18" s="93">
        <f>N35</f>
        <v>0</v>
      </c>
      <c r="E18" s="39">
        <f>((D13+D16)/(1-N35))*D18</f>
        <v>0</v>
      </c>
      <c r="F18" s="168"/>
      <c r="G18" s="167"/>
      <c r="H18" s="18"/>
      <c r="I18" s="219"/>
      <c r="J18" s="191" t="s">
        <v>23</v>
      </c>
      <c r="K18" s="192"/>
      <c r="L18" s="193"/>
      <c r="M18" s="36"/>
      <c r="N18" s="75"/>
      <c r="O18" s="32"/>
      <c r="P18" s="30"/>
      <c r="Q18" s="17"/>
    </row>
    <row r="19" spans="1:17" ht="12.95" customHeight="1" thickTop="1" thickBot="1" x14ac:dyDescent="0.25">
      <c r="A19" s="228" t="s">
        <v>24</v>
      </c>
      <c r="B19" s="229"/>
      <c r="C19" s="230"/>
      <c r="D19" s="234">
        <f>D17+E18</f>
        <v>0</v>
      </c>
      <c r="E19" s="235"/>
      <c r="F19" s="29"/>
      <c r="G19" s="30"/>
      <c r="H19" s="18"/>
      <c r="I19" s="219"/>
      <c r="J19" s="191" t="s">
        <v>25</v>
      </c>
      <c r="K19" s="192"/>
      <c r="L19" s="193"/>
      <c r="M19" s="36"/>
      <c r="N19" s="75"/>
      <c r="O19" s="221"/>
      <c r="P19" s="222"/>
      <c r="Q19" s="17"/>
    </row>
    <row r="20" spans="1:17" ht="12.95" customHeight="1" thickTop="1" thickBot="1" x14ac:dyDescent="0.25">
      <c r="A20" s="223" t="s">
        <v>26</v>
      </c>
      <c r="B20" s="224"/>
      <c r="C20" s="225"/>
      <c r="D20" s="226">
        <f>IF(D19=0,0,D19/E9)</f>
        <v>0</v>
      </c>
      <c r="E20" s="227" t="e">
        <f>D19+#REF!</f>
        <v>#REF!</v>
      </c>
      <c r="F20" s="168"/>
      <c r="G20" s="167"/>
      <c r="H20" s="18"/>
      <c r="I20" s="219"/>
      <c r="J20" s="191" t="s">
        <v>27</v>
      </c>
      <c r="K20" s="192"/>
      <c r="L20" s="193"/>
      <c r="M20" s="36"/>
      <c r="N20" s="75"/>
      <c r="O20" s="29"/>
      <c r="P20" s="40"/>
    </row>
    <row r="21" spans="1:17" ht="12.95" customHeight="1" x14ac:dyDescent="0.2">
      <c r="A21" s="89" t="s">
        <v>28</v>
      </c>
      <c r="B21" s="18"/>
      <c r="C21" s="18"/>
      <c r="D21" s="42"/>
      <c r="E21" s="18"/>
      <c r="F21" s="167"/>
      <c r="G21" s="167"/>
      <c r="H21" s="18"/>
      <c r="I21" s="219"/>
      <c r="J21" s="191" t="s">
        <v>124</v>
      </c>
      <c r="K21" s="192"/>
      <c r="L21" s="193"/>
      <c r="M21" s="36"/>
      <c r="N21" s="80"/>
      <c r="O21" s="29"/>
      <c r="P21" s="40"/>
    </row>
    <row r="22" spans="1:17" ht="12.95" customHeight="1" thickBot="1" x14ac:dyDescent="0.25">
      <c r="A22" s="89" t="s">
        <v>29</v>
      </c>
      <c r="B22" s="18"/>
      <c r="C22" s="18"/>
      <c r="D22" s="42"/>
      <c r="E22" s="18"/>
      <c r="F22" s="18"/>
      <c r="G22" s="18"/>
      <c r="H22" s="17"/>
      <c r="I22" s="220"/>
      <c r="J22" s="207" t="s">
        <v>114</v>
      </c>
      <c r="K22" s="208"/>
      <c r="L22" s="209"/>
      <c r="M22" s="37"/>
      <c r="N22" s="76"/>
      <c r="O22" s="168"/>
      <c r="P22" s="167"/>
    </row>
    <row r="23" spans="1:17" ht="12.95" customHeight="1" x14ac:dyDescent="0.2">
      <c r="A23" s="89" t="s">
        <v>30</v>
      </c>
      <c r="B23" s="18"/>
      <c r="C23" s="18"/>
      <c r="D23" s="42"/>
      <c r="E23" s="18"/>
      <c r="F23" s="18"/>
      <c r="G23" s="18"/>
      <c r="H23" s="17"/>
      <c r="I23" s="218" t="s">
        <v>31</v>
      </c>
      <c r="J23" s="210" t="s">
        <v>32</v>
      </c>
      <c r="K23" s="211"/>
      <c r="L23" s="212"/>
      <c r="M23" s="38"/>
      <c r="N23" s="74"/>
      <c r="O23" s="168"/>
      <c r="P23" s="167"/>
    </row>
    <row r="24" spans="1:17" ht="12.95" customHeight="1" x14ac:dyDescent="0.2">
      <c r="A24" s="89" t="s">
        <v>33</v>
      </c>
      <c r="B24" s="18"/>
      <c r="C24" s="18"/>
      <c r="D24" s="42"/>
      <c r="E24" s="18"/>
      <c r="F24" s="18"/>
      <c r="G24" s="18"/>
      <c r="H24" s="17"/>
      <c r="I24" s="219"/>
      <c r="J24" s="191" t="s">
        <v>34</v>
      </c>
      <c r="K24" s="192"/>
      <c r="L24" s="193"/>
      <c r="M24" s="36"/>
      <c r="N24" s="75"/>
      <c r="O24" s="29"/>
      <c r="P24" s="30"/>
    </row>
    <row r="25" spans="1:17" ht="12.95" customHeight="1" x14ac:dyDescent="0.2">
      <c r="A25" s="41"/>
      <c r="B25" s="18"/>
      <c r="C25" s="18"/>
      <c r="D25" s="18"/>
      <c r="E25" s="18"/>
      <c r="F25" s="18"/>
      <c r="G25" s="18"/>
      <c r="H25" s="43"/>
      <c r="I25" s="219"/>
      <c r="J25" s="191" t="s">
        <v>125</v>
      </c>
      <c r="K25" s="192"/>
      <c r="L25" s="193"/>
      <c r="M25" s="36"/>
      <c r="N25" s="75"/>
      <c r="O25" s="168"/>
      <c r="P25" s="167"/>
    </row>
    <row r="26" spans="1:17" ht="12.95" customHeight="1" thickBot="1" x14ac:dyDescent="0.25">
      <c r="A26" s="41"/>
      <c r="B26" s="18"/>
      <c r="C26" s="18"/>
      <c r="D26" s="18"/>
      <c r="E26" s="18"/>
      <c r="F26" s="18"/>
      <c r="G26" s="18"/>
      <c r="H26" s="18"/>
      <c r="I26" s="220"/>
      <c r="J26" s="207" t="s">
        <v>35</v>
      </c>
      <c r="K26" s="208"/>
      <c r="L26" s="209"/>
      <c r="M26" s="37"/>
      <c r="N26" s="76"/>
      <c r="O26" s="167"/>
      <c r="P26" s="167"/>
    </row>
    <row r="27" spans="1:17" ht="12.95" customHeight="1" thickBot="1" x14ac:dyDescent="0.25">
      <c r="A27" s="17"/>
      <c r="B27" s="18"/>
      <c r="C27" s="18"/>
      <c r="D27" s="18"/>
      <c r="E27" s="18"/>
      <c r="F27" s="18"/>
      <c r="G27" s="18"/>
      <c r="H27" s="18"/>
      <c r="I27" s="196" t="s">
        <v>117</v>
      </c>
      <c r="J27" s="197"/>
      <c r="K27" s="197"/>
      <c r="L27" s="198"/>
      <c r="M27" s="188">
        <f>SUM(N9:N26)</f>
        <v>0</v>
      </c>
      <c r="N27" s="189"/>
      <c r="O27" s="17"/>
      <c r="P27" s="17"/>
    </row>
    <row r="28" spans="1:17" ht="12.95" customHeight="1" x14ac:dyDescent="0.2">
      <c r="A28" s="41"/>
      <c r="B28" s="18"/>
      <c r="C28" s="18"/>
      <c r="D28" s="42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7"/>
    </row>
    <row r="29" spans="1:17" ht="17.100000000000001" customHeight="1" thickBot="1" x14ac:dyDescent="0.25">
      <c r="A29" s="44" t="s">
        <v>36</v>
      </c>
      <c r="B29" s="44"/>
      <c r="C29" s="44"/>
      <c r="D29" s="44"/>
      <c r="E29" s="44"/>
      <c r="F29" s="18"/>
      <c r="G29" s="18"/>
      <c r="H29" s="35"/>
      <c r="I29" s="35"/>
      <c r="J29" s="35"/>
      <c r="K29" s="35"/>
      <c r="L29" s="44" t="s">
        <v>37</v>
      </c>
      <c r="M29" s="35"/>
      <c r="N29" s="35"/>
      <c r="O29" s="35"/>
      <c r="P29" s="35"/>
      <c r="Q29" s="17"/>
    </row>
    <row r="30" spans="1:17" ht="17.100000000000001" customHeight="1" thickBot="1" x14ac:dyDescent="0.25">
      <c r="A30" s="194" t="s">
        <v>38</v>
      </c>
      <c r="B30" s="195"/>
      <c r="C30" s="124" t="s">
        <v>39</v>
      </c>
      <c r="D30" s="125"/>
      <c r="E30" s="126"/>
      <c r="F30" s="124" t="s">
        <v>40</v>
      </c>
      <c r="G30" s="125"/>
      <c r="H30" s="125"/>
      <c r="I30" s="125"/>
      <c r="J30" s="126"/>
      <c r="K30" s="45"/>
      <c r="L30" s="124" t="s">
        <v>41</v>
      </c>
      <c r="M30" s="126"/>
      <c r="N30" s="46" t="s">
        <v>42</v>
      </c>
      <c r="O30" s="17"/>
      <c r="P30" s="17"/>
      <c r="Q30" s="17"/>
    </row>
    <row r="31" spans="1:17" ht="12.95" customHeight="1" x14ac:dyDescent="0.2">
      <c r="A31" s="47" t="s">
        <v>92</v>
      </c>
      <c r="B31" s="87">
        <v>0.2</v>
      </c>
      <c r="C31" s="132" t="s">
        <v>43</v>
      </c>
      <c r="D31" s="135"/>
      <c r="E31" s="94">
        <v>8.3299999999999999E-2</v>
      </c>
      <c r="F31" s="130" t="s">
        <v>44</v>
      </c>
      <c r="G31" s="131"/>
      <c r="H31" s="131"/>
      <c r="I31" s="132"/>
      <c r="J31" s="84"/>
      <c r="K31" s="48"/>
      <c r="L31" s="165" t="s">
        <v>115</v>
      </c>
      <c r="M31" s="166"/>
      <c r="N31" s="81"/>
      <c r="O31" s="17"/>
      <c r="P31" s="17"/>
      <c r="Q31" s="17"/>
    </row>
    <row r="32" spans="1:17" ht="12.95" customHeight="1" x14ac:dyDescent="0.2">
      <c r="A32" s="105" t="s">
        <v>93</v>
      </c>
      <c r="B32" s="85">
        <v>1.4999999999999999E-2</v>
      </c>
      <c r="C32" s="103" t="s">
        <v>99</v>
      </c>
      <c r="D32" s="104"/>
      <c r="E32" s="85"/>
      <c r="F32" s="153" t="s">
        <v>88</v>
      </c>
      <c r="G32" s="154"/>
      <c r="H32" s="154"/>
      <c r="I32" s="155"/>
      <c r="J32" s="52">
        <f>B36*J31</f>
        <v>0</v>
      </c>
      <c r="K32" s="48"/>
      <c r="L32" s="163" t="s">
        <v>45</v>
      </c>
      <c r="M32" s="164"/>
      <c r="N32" s="82"/>
      <c r="O32" s="17"/>
      <c r="P32" s="17"/>
      <c r="Q32" s="17"/>
    </row>
    <row r="33" spans="1:17" ht="12.95" customHeight="1" thickBot="1" x14ac:dyDescent="0.25">
      <c r="A33" s="105" t="s">
        <v>94</v>
      </c>
      <c r="B33" s="85">
        <v>0.01</v>
      </c>
      <c r="C33" s="153" t="s">
        <v>100</v>
      </c>
      <c r="D33" s="155"/>
      <c r="E33" s="95">
        <v>0.1111</v>
      </c>
      <c r="F33" s="175" t="s">
        <v>47</v>
      </c>
      <c r="G33" s="176"/>
      <c r="H33" s="176"/>
      <c r="I33" s="177"/>
      <c r="J33" s="53">
        <f>(((0.08*0.5*0.9*(1+(5/56)+(5/56)+(1/3)*(5/56)))))</f>
        <v>4.3499999999999997E-2</v>
      </c>
      <c r="K33" s="54"/>
      <c r="L33" s="163" t="s">
        <v>46</v>
      </c>
      <c r="M33" s="164"/>
      <c r="N33" s="82"/>
      <c r="O33" s="17"/>
      <c r="P33" s="17"/>
      <c r="Q33" s="17"/>
    </row>
    <row r="34" spans="1:17" ht="12.95" customHeight="1" thickBot="1" x14ac:dyDescent="0.25">
      <c r="A34" s="105" t="s">
        <v>95</v>
      </c>
      <c r="B34" s="85">
        <v>2E-3</v>
      </c>
      <c r="C34" s="155" t="s">
        <v>101</v>
      </c>
      <c r="D34" s="156"/>
      <c r="E34" s="96"/>
      <c r="F34" s="172" t="s">
        <v>50</v>
      </c>
      <c r="G34" s="173"/>
      <c r="H34" s="173"/>
      <c r="I34" s="174"/>
      <c r="J34" s="55">
        <f>SUM(J31:J33)</f>
        <v>4.3499999999999997E-2</v>
      </c>
      <c r="K34" s="54"/>
      <c r="L34" s="186" t="s">
        <v>48</v>
      </c>
      <c r="M34" s="187"/>
      <c r="N34" s="83"/>
      <c r="O34" s="17"/>
      <c r="P34" s="17"/>
      <c r="Q34" s="17"/>
    </row>
    <row r="35" spans="1:17" ht="12.95" customHeight="1" thickBot="1" x14ac:dyDescent="0.25">
      <c r="A35" s="105" t="s">
        <v>96</v>
      </c>
      <c r="B35" s="85">
        <v>2.5000000000000001E-2</v>
      </c>
      <c r="C35" s="103" t="s">
        <v>49</v>
      </c>
      <c r="D35" s="104"/>
      <c r="E35" s="96"/>
      <c r="F35" s="102"/>
      <c r="G35" s="106"/>
      <c r="H35" s="106"/>
      <c r="I35" s="106"/>
      <c r="J35" s="106"/>
      <c r="K35" s="54"/>
      <c r="L35" s="172" t="s">
        <v>51</v>
      </c>
      <c r="M35" s="190"/>
      <c r="N35" s="56">
        <f>SUM(N31:N34)</f>
        <v>0</v>
      </c>
      <c r="O35" s="17"/>
      <c r="P35" s="17"/>
      <c r="Q35" s="17"/>
    </row>
    <row r="36" spans="1:17" ht="12.95" customHeight="1" thickBot="1" x14ac:dyDescent="0.25">
      <c r="A36" s="105" t="s">
        <v>97</v>
      </c>
      <c r="B36" s="85">
        <v>0.08</v>
      </c>
      <c r="C36" s="103" t="s">
        <v>102</v>
      </c>
      <c r="D36" s="104"/>
      <c r="E36" s="85"/>
      <c r="F36" s="107"/>
      <c r="G36" s="108"/>
      <c r="H36" s="108"/>
      <c r="I36" s="108"/>
      <c r="J36" s="108"/>
      <c r="K36" s="54"/>
      <c r="L36" s="18"/>
      <c r="M36" s="18"/>
      <c r="N36" s="18"/>
      <c r="O36" s="18"/>
      <c r="P36" s="18"/>
      <c r="Q36" s="17"/>
    </row>
    <row r="37" spans="1:17" ht="12.95" customHeight="1" thickBot="1" x14ac:dyDescent="0.25">
      <c r="A37" s="105" t="s">
        <v>53</v>
      </c>
      <c r="B37" s="85"/>
      <c r="C37" s="103" t="s">
        <v>103</v>
      </c>
      <c r="D37" s="104"/>
      <c r="E37" s="96"/>
      <c r="F37" s="124" t="s">
        <v>52</v>
      </c>
      <c r="G37" s="125"/>
      <c r="H37" s="125"/>
      <c r="I37" s="125"/>
      <c r="J37" s="126"/>
      <c r="K37" s="54"/>
      <c r="L37" s="18"/>
      <c r="M37" s="18"/>
      <c r="N37" s="18"/>
      <c r="O37" s="18"/>
      <c r="P37" s="18"/>
      <c r="Q37" s="17"/>
    </row>
    <row r="38" spans="1:17" ht="12.95" customHeight="1" thickBot="1" x14ac:dyDescent="0.25">
      <c r="A38" s="57" t="s">
        <v>98</v>
      </c>
      <c r="B38" s="86">
        <v>6.0000000000000001E-3</v>
      </c>
      <c r="C38" s="133" t="s">
        <v>55</v>
      </c>
      <c r="D38" s="134"/>
      <c r="E38" s="86"/>
      <c r="F38" s="127" t="s">
        <v>54</v>
      </c>
      <c r="G38" s="128"/>
      <c r="H38" s="128"/>
      <c r="I38" s="129"/>
      <c r="J38" s="58">
        <f>B39*E39</f>
        <v>6.5707200000000021E-2</v>
      </c>
      <c r="K38" s="54"/>
      <c r="L38" s="15" t="s">
        <v>104</v>
      </c>
      <c r="M38" s="18"/>
      <c r="N38" s="18"/>
      <c r="O38" s="18"/>
      <c r="P38" s="18"/>
      <c r="Q38" s="17"/>
    </row>
    <row r="39" spans="1:17" ht="12.95" customHeight="1" thickBot="1" x14ac:dyDescent="0.25">
      <c r="A39" s="116" t="s">
        <v>56</v>
      </c>
      <c r="B39" s="55">
        <f>SUM(B31:B38)</f>
        <v>0.33800000000000008</v>
      </c>
      <c r="C39" s="172" t="s">
        <v>57</v>
      </c>
      <c r="D39" s="174"/>
      <c r="E39" s="55">
        <f>SUM(E31:E38)</f>
        <v>0.19440000000000002</v>
      </c>
      <c r="F39" s="172" t="s">
        <v>58</v>
      </c>
      <c r="G39" s="173"/>
      <c r="H39" s="173"/>
      <c r="I39" s="174"/>
      <c r="J39" s="55">
        <f>SUM(J38:J38)</f>
        <v>6.5707200000000021E-2</v>
      </c>
      <c r="K39" s="59"/>
      <c r="L39" s="16" t="s">
        <v>106</v>
      </c>
      <c r="M39" s="18"/>
      <c r="N39" s="18"/>
      <c r="O39" s="18"/>
      <c r="P39" s="18"/>
      <c r="Q39" s="17"/>
    </row>
    <row r="40" spans="1:17" ht="12.95" customHeight="1" thickBot="1" x14ac:dyDescent="0.25">
      <c r="A40" s="60"/>
      <c r="B40" s="59"/>
      <c r="C40" s="60"/>
      <c r="D40" s="60"/>
      <c r="E40" s="60"/>
      <c r="F40" s="59"/>
      <c r="G40" s="60"/>
      <c r="H40" s="60"/>
      <c r="I40" s="60"/>
      <c r="J40" s="59"/>
      <c r="K40" s="59"/>
      <c r="L40" s="16" t="s">
        <v>105</v>
      </c>
      <c r="M40" s="18"/>
      <c r="N40" s="18"/>
      <c r="O40" s="18"/>
      <c r="P40" s="18"/>
      <c r="Q40" s="17"/>
    </row>
    <row r="41" spans="1:17" ht="12.95" customHeight="1" thickBot="1" x14ac:dyDescent="0.25">
      <c r="A41" s="62" t="s">
        <v>59</v>
      </c>
      <c r="B41" s="63"/>
      <c r="C41" s="63"/>
      <c r="D41" s="63"/>
      <c r="E41" s="63"/>
      <c r="F41" s="63"/>
      <c r="G41" s="63"/>
      <c r="H41" s="63"/>
      <c r="I41" s="63"/>
      <c r="J41" s="64">
        <f>B39+E39+J34+J39</f>
        <v>0.64160720000000016</v>
      </c>
      <c r="K41" s="35"/>
      <c r="L41" s="35"/>
      <c r="M41" s="35"/>
      <c r="N41" s="35"/>
      <c r="O41" s="35"/>
      <c r="P41" s="61"/>
      <c r="Q41" s="17"/>
    </row>
    <row r="42" spans="1:17" ht="12.95" customHeight="1" thickBot="1" x14ac:dyDescent="0.25">
      <c r="A42" s="18"/>
      <c r="B42" s="18"/>
      <c r="C42" s="18"/>
      <c r="D42" s="42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7"/>
    </row>
    <row r="43" spans="1:17" ht="39" customHeight="1" thickBot="1" x14ac:dyDescent="0.3">
      <c r="A43" s="115" t="s">
        <v>60</v>
      </c>
      <c r="B43" s="65"/>
      <c r="C43" s="65"/>
      <c r="D43" s="66"/>
      <c r="E43" s="65"/>
      <c r="F43" s="65"/>
      <c r="G43" s="65"/>
      <c r="H43" s="18"/>
      <c r="I43" s="180" t="s">
        <v>116</v>
      </c>
      <c r="J43" s="181"/>
      <c r="K43" s="181"/>
      <c r="L43" s="181"/>
      <c r="M43" s="181"/>
      <c r="N43" s="182"/>
      <c r="O43" s="18"/>
      <c r="P43" s="18"/>
      <c r="Q43" s="17"/>
    </row>
    <row r="44" spans="1:17" ht="39" customHeight="1" thickBot="1" x14ac:dyDescent="0.25">
      <c r="A44" s="124" t="s">
        <v>2</v>
      </c>
      <c r="B44" s="157"/>
      <c r="C44" s="114" t="s">
        <v>61</v>
      </c>
      <c r="D44" s="114" t="s">
        <v>62</v>
      </c>
      <c r="E44" s="114" t="s">
        <v>63</v>
      </c>
      <c r="F44" s="158" t="s">
        <v>64</v>
      </c>
      <c r="G44" s="159"/>
      <c r="H44" s="18"/>
      <c r="I44" s="160" t="s">
        <v>126</v>
      </c>
      <c r="J44" s="161"/>
      <c r="K44" s="161"/>
      <c r="L44" s="161"/>
      <c r="M44" s="162"/>
      <c r="N44" s="110"/>
      <c r="O44" s="18"/>
      <c r="P44" s="18"/>
      <c r="Q44" s="17"/>
    </row>
    <row r="45" spans="1:17" ht="20.100000000000001" customHeight="1" thickBot="1" x14ac:dyDescent="0.25">
      <c r="A45" s="178" t="str">
        <f>D7</f>
        <v>(Descrição do Cargo)</v>
      </c>
      <c r="B45" s="179"/>
      <c r="C45" s="88"/>
      <c r="D45" s="88"/>
      <c r="E45" s="67">
        <f>D19</f>
        <v>0</v>
      </c>
      <c r="F45" s="136"/>
      <c r="G45" s="137"/>
      <c r="H45" s="18"/>
      <c r="I45" s="183" t="s">
        <v>65</v>
      </c>
      <c r="J45" s="184"/>
      <c r="K45" s="184"/>
      <c r="L45" s="184"/>
      <c r="M45" s="185"/>
      <c r="N45" s="111"/>
      <c r="O45" s="18"/>
      <c r="P45" s="18"/>
      <c r="Q45" s="17"/>
    </row>
    <row r="46" spans="1:17" ht="18" customHeight="1" thickBot="1" x14ac:dyDescent="0.25">
      <c r="A46" s="142" t="s">
        <v>66</v>
      </c>
      <c r="B46" s="143"/>
      <c r="C46" s="143"/>
      <c r="D46" s="143"/>
      <c r="E46" s="144"/>
      <c r="F46" s="138">
        <f>IF(D45=0,0,ROUND(((E45/D45)*F45),2))</f>
        <v>0</v>
      </c>
      <c r="G46" s="139"/>
      <c r="H46" s="18"/>
      <c r="I46" s="183" t="s">
        <v>67</v>
      </c>
      <c r="J46" s="184"/>
      <c r="K46" s="184"/>
      <c r="L46" s="184"/>
      <c r="M46" s="185"/>
      <c r="N46" s="97"/>
      <c r="O46" s="18"/>
      <c r="P46" s="18"/>
      <c r="Q46" s="17"/>
    </row>
    <row r="47" spans="1:17" ht="18" customHeight="1" thickTop="1" thickBot="1" x14ac:dyDescent="0.25">
      <c r="A47" s="169" t="s">
        <v>109</v>
      </c>
      <c r="B47" s="170"/>
      <c r="C47" s="170"/>
      <c r="D47" s="170"/>
      <c r="E47" s="171"/>
      <c r="F47" s="140">
        <f>F46*C45</f>
        <v>0</v>
      </c>
      <c r="G47" s="141"/>
      <c r="H47" s="18"/>
      <c r="I47" s="183" t="s">
        <v>69</v>
      </c>
      <c r="J47" s="184"/>
      <c r="K47" s="184"/>
      <c r="L47" s="184"/>
      <c r="M47" s="185"/>
      <c r="N47" s="112"/>
      <c r="O47" s="18"/>
      <c r="P47" s="18"/>
      <c r="Q47" s="17"/>
    </row>
    <row r="48" spans="1:17" ht="18" customHeight="1" thickTop="1" thickBot="1" x14ac:dyDescent="0.25">
      <c r="A48" s="148" t="s">
        <v>110</v>
      </c>
      <c r="B48" s="149"/>
      <c r="C48" s="149"/>
      <c r="D48" s="149"/>
      <c r="E48" s="150"/>
      <c r="F48" s="151">
        <f>F47*N48</f>
        <v>0</v>
      </c>
      <c r="G48" s="152"/>
      <c r="H48" s="18"/>
      <c r="I48" s="145" t="s">
        <v>71</v>
      </c>
      <c r="J48" s="146"/>
      <c r="K48" s="146"/>
      <c r="L48" s="146"/>
      <c r="M48" s="147"/>
      <c r="N48" s="113"/>
      <c r="O48" s="17"/>
      <c r="P48" s="17"/>
      <c r="Q48" s="17"/>
    </row>
    <row r="49" spans="1:17" ht="15" customHeight="1" x14ac:dyDescent="0.2">
      <c r="A49" s="18"/>
      <c r="B49" s="18"/>
      <c r="C49" s="42"/>
      <c r="D49" s="18"/>
      <c r="E49" s="18"/>
      <c r="F49" s="17"/>
      <c r="G49" s="17"/>
      <c r="H49" s="18"/>
      <c r="O49" s="17"/>
      <c r="P49" s="17"/>
      <c r="Q49" s="119" t="s">
        <v>130</v>
      </c>
    </row>
    <row r="50" spans="1:17" ht="16.5" customHeight="1" x14ac:dyDescent="0.2">
      <c r="A50" s="123" t="s">
        <v>122</v>
      </c>
      <c r="B50" s="123"/>
      <c r="C50" s="123"/>
      <c r="D50" s="123"/>
      <c r="E50" s="123"/>
      <c r="F50" s="17"/>
      <c r="G50" s="17"/>
      <c r="H50" s="68"/>
      <c r="O50" s="17"/>
      <c r="P50" s="17"/>
      <c r="Q50" s="17"/>
    </row>
    <row r="51" spans="1:17" ht="17.100000000000001" customHeight="1" x14ac:dyDescent="0.2">
      <c r="H51" s="18"/>
      <c r="O51" s="17"/>
      <c r="P51" s="17"/>
      <c r="Q51" s="17"/>
    </row>
    <row r="52" spans="1:17" ht="15" customHeight="1" x14ac:dyDescent="0.2"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ht="15" customHeight="1" x14ac:dyDescent="0.2"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O54" s="17"/>
      <c r="P54" s="17"/>
      <c r="Q54" s="17"/>
    </row>
    <row r="60" spans="1:17" ht="15" customHeight="1" x14ac:dyDescent="0.2"/>
  </sheetData>
  <sheetProtection algorithmName="SHA-512" hashValue="TxfJ/FMhecgTowodxuZOjFUDbCbMtevkX6lUHCZlJj9xp+LKr1bbTX9YXB62AR6VLXpUC+Xtg0wu1yAIKJLH7Q==" saltValue="XxxOhk37ib2KgG27YpWiJ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8"/>
  <sheetViews>
    <sheetView showGridLines="0" tabSelected="1" zoomScaleNormal="100" workbookViewId="0">
      <selection activeCell="E2" sqref="E2:H2"/>
    </sheetView>
  </sheetViews>
  <sheetFormatPr defaultRowHeight="12.75" x14ac:dyDescent="0.2"/>
  <cols>
    <col min="1" max="1" width="9.28515625" customWidth="1"/>
    <col min="2" max="2" width="50.28515625" customWidth="1"/>
    <col min="3" max="3" width="8.85546875" customWidth="1"/>
    <col min="4" max="6" width="14.42578125" customWidth="1"/>
  </cols>
  <sheetData>
    <row r="1" spans="1:16" x14ac:dyDescent="0.2">
      <c r="A1" s="19"/>
      <c r="B1" s="19"/>
      <c r="C1" s="19"/>
      <c r="D1" s="19"/>
      <c r="E1" s="19"/>
      <c r="F1" s="19"/>
      <c r="G1" s="19"/>
      <c r="H1" s="118" t="s">
        <v>129</v>
      </c>
      <c r="I1" s="19"/>
      <c r="J1" s="19"/>
      <c r="K1" s="19"/>
      <c r="L1" s="19"/>
      <c r="M1" s="19"/>
      <c r="N1" s="19"/>
      <c r="O1" s="19"/>
    </row>
    <row r="2" spans="1:16" ht="29.25" customHeight="1" x14ac:dyDescent="0.2">
      <c r="A2" s="117"/>
      <c r="B2" s="117"/>
      <c r="C2" s="117"/>
      <c r="D2" s="117"/>
      <c r="E2" s="236" t="s">
        <v>123</v>
      </c>
      <c r="F2" s="236"/>
      <c r="G2" s="236"/>
      <c r="H2" s="236"/>
      <c r="I2" s="120"/>
      <c r="J2" s="120"/>
      <c r="K2" s="120"/>
      <c r="L2" s="120"/>
    </row>
    <row r="3" spans="1:16" ht="16.5" customHeight="1" x14ac:dyDescent="0.2">
      <c r="A3" s="237" t="s">
        <v>138</v>
      </c>
      <c r="B3" s="238"/>
      <c r="C3" s="238"/>
      <c r="D3" s="238"/>
      <c r="E3" s="238"/>
      <c r="F3" s="238"/>
      <c r="G3" s="238"/>
      <c r="H3" s="239"/>
      <c r="I3" s="121"/>
      <c r="J3" s="121"/>
      <c r="K3" s="121"/>
      <c r="L3" s="121"/>
      <c r="M3" s="121"/>
      <c r="N3" s="121"/>
      <c r="O3" s="121"/>
      <c r="P3" s="121"/>
    </row>
    <row r="4" spans="1:16" ht="16.5" customHeight="1" x14ac:dyDescent="0.2">
      <c r="A4" s="122"/>
      <c r="B4" s="122"/>
      <c r="C4" s="122"/>
      <c r="D4" s="122"/>
      <c r="E4" s="122"/>
      <c r="F4" s="122"/>
      <c r="G4" s="122"/>
      <c r="H4" s="122"/>
      <c r="I4" s="121"/>
      <c r="J4" s="121"/>
      <c r="K4" s="121"/>
      <c r="L4" s="121"/>
      <c r="M4" s="121"/>
      <c r="N4" s="121"/>
      <c r="O4" s="121"/>
      <c r="P4" s="121"/>
    </row>
    <row r="5" spans="1:16" ht="16.5" customHeight="1" x14ac:dyDescent="0.2">
      <c r="A5" s="264" t="s">
        <v>137</v>
      </c>
      <c r="B5" s="264"/>
      <c r="C5" s="264"/>
      <c r="D5" s="264"/>
      <c r="E5" s="264"/>
      <c r="F5" s="264"/>
      <c r="G5" s="264"/>
      <c r="H5" s="264"/>
      <c r="I5" s="121"/>
      <c r="J5" s="121"/>
      <c r="K5" s="121"/>
      <c r="L5" s="121"/>
      <c r="M5" s="121"/>
      <c r="N5" s="121"/>
      <c r="O5" s="121"/>
      <c r="P5" s="121"/>
    </row>
    <row r="6" spans="1:16" ht="13.5" thickBot="1" x14ac:dyDescent="0.25">
      <c r="A6" s="2"/>
      <c r="B6" s="2"/>
      <c r="C6" s="3"/>
      <c r="D6" s="2"/>
      <c r="E6" s="2"/>
      <c r="F6" s="2"/>
      <c r="G6" s="2"/>
      <c r="H6" s="2"/>
    </row>
    <row r="7" spans="1:16" ht="36.75" customHeight="1" thickBot="1" x14ac:dyDescent="0.25">
      <c r="A7" s="13" t="s">
        <v>78</v>
      </c>
      <c r="B7" s="13" t="s">
        <v>79</v>
      </c>
      <c r="C7" s="1" t="s">
        <v>80</v>
      </c>
      <c r="D7" s="14" t="s">
        <v>85</v>
      </c>
      <c r="E7" s="14" t="s">
        <v>86</v>
      </c>
      <c r="F7" s="14" t="s">
        <v>113</v>
      </c>
      <c r="G7" s="267" t="s">
        <v>87</v>
      </c>
      <c r="H7" s="268"/>
    </row>
    <row r="8" spans="1:16" ht="15" customHeight="1" x14ac:dyDescent="0.2">
      <c r="A8" s="4" t="s">
        <v>81</v>
      </c>
      <c r="B8" s="10" t="str">
        <f>'POSTO 1'!D7</f>
        <v>(Descrição do Cargo)</v>
      </c>
      <c r="C8" s="69">
        <f>'POSTO 1'!D45</f>
        <v>0</v>
      </c>
      <c r="D8" s="69">
        <f>'POSTO 1'!C45</f>
        <v>0</v>
      </c>
      <c r="E8" s="7">
        <f>'POSTO 1'!E45</f>
        <v>0</v>
      </c>
      <c r="F8" s="7">
        <f>'POSTO 1'!F47</f>
        <v>0</v>
      </c>
      <c r="G8" s="269">
        <f>'POSTO 1'!F48</f>
        <v>0</v>
      </c>
      <c r="H8" s="270"/>
    </row>
    <row r="9" spans="1:16" ht="15" customHeight="1" x14ac:dyDescent="0.2">
      <c r="A9" s="5" t="s">
        <v>82</v>
      </c>
      <c r="B9" s="11" t="str">
        <f>'POSTO 2'!D7</f>
        <v>(Descrição do Cargo)</v>
      </c>
      <c r="C9" s="69">
        <f>'POSTO 2'!D45</f>
        <v>0</v>
      </c>
      <c r="D9" s="70">
        <f>'POSTO 2'!C45</f>
        <v>0</v>
      </c>
      <c r="E9" s="8">
        <f>'POSTO 2'!E45</f>
        <v>0</v>
      </c>
      <c r="F9" s="8">
        <f>'POSTO 2'!F47</f>
        <v>0</v>
      </c>
      <c r="G9" s="271">
        <f>'POSTO 2'!F48</f>
        <v>0</v>
      </c>
      <c r="H9" s="272"/>
    </row>
    <row r="10" spans="1:16" ht="15" customHeight="1" x14ac:dyDescent="0.2">
      <c r="A10" s="5" t="s">
        <v>83</v>
      </c>
      <c r="B10" s="11" t="str">
        <f>'POSTO 3'!D7</f>
        <v>(Descrição do Cargo)</v>
      </c>
      <c r="C10" s="69">
        <f>'POSTO 3'!D45</f>
        <v>0</v>
      </c>
      <c r="D10" s="70">
        <f>'POSTO 3'!C45</f>
        <v>0</v>
      </c>
      <c r="E10" s="8">
        <f>'POSTO 3'!E45</f>
        <v>0</v>
      </c>
      <c r="F10" s="8">
        <f>'POSTO 3'!F47</f>
        <v>0</v>
      </c>
      <c r="G10" s="271">
        <f>'POSTO 3'!F48</f>
        <v>0</v>
      </c>
      <c r="H10" s="272"/>
    </row>
    <row r="11" spans="1:16" ht="15" customHeight="1" x14ac:dyDescent="0.2">
      <c r="A11" s="5" t="s">
        <v>84</v>
      </c>
      <c r="B11" s="11" t="str">
        <f>'POSTO 4'!D7</f>
        <v>(Descrição do Cargo)</v>
      </c>
      <c r="C11" s="69">
        <f>'POSTO 4'!D45</f>
        <v>0</v>
      </c>
      <c r="D11" s="70">
        <f>'POSTO 4'!C45</f>
        <v>0</v>
      </c>
      <c r="E11" s="8">
        <f>'POSTO 4'!E45</f>
        <v>0</v>
      </c>
      <c r="F11" s="8">
        <f>'POSTO 4'!F47</f>
        <v>0</v>
      </c>
      <c r="G11" s="271">
        <f>'POSTO 4'!F48</f>
        <v>0</v>
      </c>
      <c r="H11" s="272"/>
    </row>
    <row r="12" spans="1:16" ht="15" customHeight="1" x14ac:dyDescent="0.2">
      <c r="A12" s="5" t="s">
        <v>111</v>
      </c>
      <c r="B12" s="11" t="str">
        <f>'POSTO 5'!D7</f>
        <v>(Descrição do Cargo)</v>
      </c>
      <c r="C12" s="69">
        <f>'POSTO 5'!D45</f>
        <v>0</v>
      </c>
      <c r="D12" s="70">
        <f>'POSTO 5'!C45</f>
        <v>0</v>
      </c>
      <c r="E12" s="8">
        <f>'POSTO 5'!E45</f>
        <v>0</v>
      </c>
      <c r="F12" s="8">
        <f>'POSTO 5'!F47</f>
        <v>0</v>
      </c>
      <c r="G12" s="271">
        <f>'POSTO 5'!F48</f>
        <v>0</v>
      </c>
      <c r="H12" s="272"/>
    </row>
    <row r="13" spans="1:16" ht="15" customHeight="1" thickBot="1" x14ac:dyDescent="0.25">
      <c r="A13" s="6" t="s">
        <v>112</v>
      </c>
      <c r="B13" s="12" t="str">
        <f>'POSTO 6'!D7</f>
        <v>(Descrição do Cargo)</v>
      </c>
      <c r="C13" s="71">
        <f>'POSTO 6'!D45</f>
        <v>0</v>
      </c>
      <c r="D13" s="71">
        <f>'POSTO 6'!C45</f>
        <v>0</v>
      </c>
      <c r="E13" s="9">
        <f>'POSTO 6'!E45</f>
        <v>0</v>
      </c>
      <c r="F13" s="9">
        <f>'POSTO 6'!F47</f>
        <v>0</v>
      </c>
      <c r="G13" s="273">
        <f>'POSTO 6'!F48</f>
        <v>0</v>
      </c>
      <c r="H13" s="274"/>
    </row>
    <row r="14" spans="1:16" ht="20.100000000000001" customHeight="1" thickTop="1" thickBot="1" x14ac:dyDescent="0.25">
      <c r="A14" s="275" t="s">
        <v>128</v>
      </c>
      <c r="B14" s="276"/>
      <c r="C14" s="276"/>
      <c r="D14" s="276"/>
      <c r="E14" s="276"/>
      <c r="F14" s="277"/>
      <c r="G14" s="265">
        <f>ROUND(SUM(G8:H13),2)</f>
        <v>0</v>
      </c>
      <c r="H14" s="266"/>
    </row>
    <row r="15" spans="1:16" x14ac:dyDescent="0.2">
      <c r="A15" s="2"/>
      <c r="B15" s="2"/>
      <c r="C15" s="3"/>
      <c r="D15" s="2"/>
      <c r="E15" s="2"/>
      <c r="F15" s="2"/>
      <c r="G15" s="2"/>
      <c r="H15" s="2"/>
    </row>
    <row r="16" spans="1:16" x14ac:dyDescent="0.2">
      <c r="A16" s="2"/>
      <c r="B16" s="2"/>
      <c r="C16" s="3"/>
      <c r="D16" s="2"/>
      <c r="E16" s="2"/>
      <c r="F16" s="2"/>
      <c r="G16" s="2"/>
      <c r="H16" s="2"/>
    </row>
    <row r="18" spans="8:8" x14ac:dyDescent="0.2">
      <c r="H18" s="119" t="s">
        <v>130</v>
      </c>
    </row>
  </sheetData>
  <sheetProtection algorithmName="SHA-512" hashValue="vI0i22mLFDOqVmk3vOl5YcQ5k+IKTzlCk8sMh9YCfOxAn/iIB4KKJ8N4MpNE7MV4e5UCuGow1kv13lJjyCRFRw==" saltValue="18IVpSQwtFDmAe5zsrkzzQ==" spinCount="100000" sheet="1" objects="1" scenarios="1" selectLockedCells="1"/>
  <mergeCells count="12">
    <mergeCell ref="E2:H2"/>
    <mergeCell ref="A3:H3"/>
    <mergeCell ref="A5:H5"/>
    <mergeCell ref="G14:H14"/>
    <mergeCell ref="G7:H7"/>
    <mergeCell ref="G8:H8"/>
    <mergeCell ref="G9:H9"/>
    <mergeCell ref="G10:H10"/>
    <mergeCell ref="G13:H13"/>
    <mergeCell ref="G11:H11"/>
    <mergeCell ref="G12:H12"/>
    <mergeCell ref="A14:F14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POSTO 1</vt:lpstr>
      <vt:lpstr>POSTO 2</vt:lpstr>
      <vt:lpstr>POSTO 3</vt:lpstr>
      <vt:lpstr>POSTO 4</vt:lpstr>
      <vt:lpstr>POSTO 5</vt:lpstr>
      <vt:lpstr>POSTO 6</vt:lpstr>
      <vt:lpstr>Consolidação</vt:lpstr>
      <vt:lpstr>Consolidação!Area_de_impressao</vt:lpstr>
      <vt:lpstr>'POSTO 1'!Area_de_impressao</vt:lpstr>
      <vt:lpstr>'POSTO 2'!Area_de_impressao</vt:lpstr>
      <vt:lpstr>'POSTO 3'!Area_de_impressao</vt:lpstr>
      <vt:lpstr>'POSTO 4'!Area_de_impressao</vt:lpstr>
      <vt:lpstr>'POSTO 5'!Area_de_impressao</vt:lpstr>
      <vt:lpstr>'POSTO 6'!Area_de_impressao</vt:lpstr>
    </vt:vector>
  </TitlesOfParts>
  <Manager/>
  <Company>Banco Central do Brasil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Luciana Oliveira Henriques</cp:lastModifiedBy>
  <cp:revision/>
  <cp:lastPrinted>2019-07-22T13:10:23Z</cp:lastPrinted>
  <dcterms:created xsi:type="dcterms:W3CDTF">2007-01-19T11:01:04Z</dcterms:created>
  <dcterms:modified xsi:type="dcterms:W3CDTF">2019-07-22T13:48:29Z</dcterms:modified>
  <cp:category/>
  <cp:contentStatus/>
</cp:coreProperties>
</file>