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uglas.ferreira\Downloads\PLANILHAS DE CUSTOS LICITAÇÃO FÁBRICA\"/>
    </mc:Choice>
  </mc:AlternateContent>
  <xr:revisionPtr revIDLastSave="0" documentId="13_ncr:1_{9F5C7A1D-9008-4093-93D8-A4F15ED35398}" xr6:coauthVersionLast="47" xr6:coauthVersionMax="47" xr10:uidLastSave="{00000000-0000-0000-0000-000000000000}"/>
  <bookViews>
    <workbookView xWindow="-110" yWindow="-110" windowWidth="19420" windowHeight="10420" tabRatio="872" xr2:uid="{E75A97EA-5104-4B4F-9A77-E6C88B45E850}"/>
  </bookViews>
  <sheets>
    <sheet name="Consolidação" sheetId="7" r:id="rId1"/>
    <sheet name="POSTO 1" sheetId="1" r:id="rId2"/>
    <sheet name="POSTO 2" sheetId="2" r:id="rId3"/>
    <sheet name="POSTO 3" sheetId="3" r:id="rId4"/>
    <sheet name="POSTO 4" sheetId="4" r:id="rId5"/>
    <sheet name="POSTO 5" sheetId="5" r:id="rId6"/>
    <sheet name="POSTO 6" sheetId="6" r:id="rId7"/>
    <sheet name="POSTO 7" sheetId="8" r:id="rId8"/>
    <sheet name="POSTO 8" sheetId="9" r:id="rId9"/>
    <sheet name="POSTO 9" sheetId="10" r:id="rId10"/>
    <sheet name="POSTO 10" sheetId="11" r:id="rId11"/>
    <sheet name="POSTO 11" sheetId="21" r:id="rId12"/>
    <sheet name="POSTO 12" sheetId="23" r:id="rId13"/>
    <sheet name="POSTO 13" sheetId="20" r:id="rId14"/>
    <sheet name="POSTO 14" sheetId="19" r:id="rId15"/>
    <sheet name="POSTO 15" sheetId="22" r:id="rId16"/>
    <sheet name="POSTO 16" sheetId="18" r:id="rId17"/>
    <sheet name="POSTO 17" sheetId="14" r:id="rId18"/>
    <sheet name="POSTO 18" sheetId="16" r:id="rId19"/>
    <sheet name="POSTO 19" sheetId="17" r:id="rId20"/>
    <sheet name="POSTO 20" sheetId="15" r:id="rId21"/>
    <sheet name="POSTO 21" sheetId="13" r:id="rId22"/>
    <sheet name="POSTO 22" sheetId="12" r:id="rId23"/>
    <sheet name="POSTO 23" sheetId="24" r:id="rId24"/>
    <sheet name="POSTO 24" sheetId="25" r:id="rId25"/>
  </sheets>
  <definedNames>
    <definedName name="_xlnm.Print_Area" localSheetId="0">Consolidação!$A$1:$J$34</definedName>
    <definedName name="_xlnm.Print_Area" localSheetId="1">'POSTO 1'!$A$1:$S$51</definedName>
    <definedName name="_xlnm.Print_Area" localSheetId="10">'POSTO 10'!$A$1:$S$51</definedName>
    <definedName name="_xlnm.Print_Area" localSheetId="11">'POSTO 11'!$A$1:$S$51</definedName>
    <definedName name="_xlnm.Print_Area" localSheetId="12">'POSTO 12'!$A$1:$S$51</definedName>
    <definedName name="_xlnm.Print_Area" localSheetId="13">'POSTO 13'!$A$1:$S$51</definedName>
    <definedName name="_xlnm.Print_Area" localSheetId="14">'POSTO 14'!$A$1:$S$51</definedName>
    <definedName name="_xlnm.Print_Area" localSheetId="15">'POSTO 15'!$A$1:$S$51</definedName>
    <definedName name="_xlnm.Print_Area" localSheetId="16">'POSTO 16'!$A$1:$S$51</definedName>
    <definedName name="_xlnm.Print_Area" localSheetId="17">'POSTO 17'!$A$1:$S$51</definedName>
    <definedName name="_xlnm.Print_Area" localSheetId="18">'POSTO 18'!$A$1:$S$51</definedName>
    <definedName name="_xlnm.Print_Area" localSheetId="19">'POSTO 19'!$A$1:$S$51</definedName>
    <definedName name="_xlnm.Print_Area" localSheetId="2">'POSTO 2'!$A$1:$S$51</definedName>
    <definedName name="_xlnm.Print_Area" localSheetId="20">'POSTO 20'!$A$1:$S$51</definedName>
    <definedName name="_xlnm.Print_Area" localSheetId="21">'POSTO 21'!$A$1:$S$51</definedName>
    <definedName name="_xlnm.Print_Area" localSheetId="22">'POSTO 22'!$A$1:$S$51</definedName>
    <definedName name="_xlnm.Print_Area" localSheetId="23">'POSTO 23'!$A$1:$S$51</definedName>
    <definedName name="_xlnm.Print_Area" localSheetId="24">'POSTO 24'!$A$1:$S$51</definedName>
    <definedName name="_xlnm.Print_Area" localSheetId="3">'POSTO 3'!$A$1:$S$51</definedName>
    <definedName name="_xlnm.Print_Area" localSheetId="4">'POSTO 4'!$A$1:$S$51</definedName>
    <definedName name="_xlnm.Print_Area" localSheetId="5">'POSTO 5'!$A$1:$S$51</definedName>
    <definedName name="_xlnm.Print_Area" localSheetId="6">'POSTO 6'!$A$1:$S$51</definedName>
    <definedName name="_xlnm.Print_Area" localSheetId="7">'POSTO 7'!$A$1:$S$51</definedName>
    <definedName name="_xlnm.Print_Area" localSheetId="8">'POSTO 8'!$A$1:$S$51</definedName>
    <definedName name="_xlnm.Print_Area" localSheetId="9">'POSTO 9'!$A$1:$S$51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25" l="1"/>
  <c r="F45" i="13"/>
  <c r="F45" i="15"/>
  <c r="F45" i="17"/>
  <c r="F45" i="16"/>
  <c r="F45" i="14"/>
  <c r="F45" i="24"/>
  <c r="F45" i="18"/>
  <c r="F45" i="12"/>
  <c r="F45" i="22"/>
  <c r="F45" i="19"/>
  <c r="F45" i="20"/>
  <c r="F45" i="23"/>
  <c r="F45" i="21"/>
  <c r="F45" i="11"/>
  <c r="F45" i="10"/>
  <c r="F45" i="9"/>
  <c r="F45" i="8"/>
  <c r="F45" i="6"/>
  <c r="F45" i="5"/>
  <c r="F45" i="4"/>
  <c r="F45" i="3"/>
  <c r="F45" i="2"/>
  <c r="F45" i="1"/>
  <c r="C45" i="24"/>
  <c r="N9" i="25"/>
  <c r="N9" i="24"/>
  <c r="N9" i="12"/>
  <c r="N9" i="13"/>
  <c r="N9" i="15"/>
  <c r="N9" i="17"/>
  <c r="N9" i="16"/>
  <c r="N9" i="14"/>
  <c r="N9" i="18"/>
  <c r="N9" i="22"/>
  <c r="N9" i="19"/>
  <c r="N9" i="20"/>
  <c r="N9" i="23"/>
  <c r="N9" i="21"/>
  <c r="N9" i="11"/>
  <c r="D7" i="11"/>
  <c r="N9" i="10"/>
  <c r="N9" i="9"/>
  <c r="N9" i="8"/>
  <c r="N9" i="6"/>
  <c r="N9" i="5"/>
  <c r="N9" i="4"/>
  <c r="N9" i="3"/>
  <c r="N9" i="2"/>
  <c r="N9" i="1"/>
  <c r="C45" i="25"/>
  <c r="C45" i="16"/>
  <c r="C45" i="17"/>
  <c r="C45" i="15"/>
  <c r="C45" i="13"/>
  <c r="C45" i="12"/>
  <c r="C45" i="14"/>
  <c r="C45" i="18"/>
  <c r="D45" i="19"/>
  <c r="C45" i="22"/>
  <c r="D7" i="22"/>
  <c r="C45" i="19"/>
  <c r="C45" i="20"/>
  <c r="C45" i="23"/>
  <c r="C45" i="21"/>
  <c r="C45" i="11"/>
  <c r="C45" i="10"/>
  <c r="D7" i="10"/>
  <c r="C45" i="9"/>
  <c r="C45" i="8"/>
  <c r="C45" i="6"/>
  <c r="C45" i="5"/>
  <c r="C45" i="4"/>
  <c r="C45" i="3"/>
  <c r="C45" i="2"/>
  <c r="C45" i="1"/>
  <c r="D45" i="25"/>
  <c r="D45" i="24"/>
  <c r="D45" i="12"/>
  <c r="D45" i="13"/>
  <c r="D45" i="15"/>
  <c r="D45" i="17"/>
  <c r="D45" i="16"/>
  <c r="D45" i="14"/>
  <c r="D45" i="18"/>
  <c r="D45" i="22"/>
  <c r="D45" i="20"/>
  <c r="D45" i="23"/>
  <c r="D45" i="21"/>
  <c r="D45" i="11"/>
  <c r="D45" i="10"/>
  <c r="D45" i="9"/>
  <c r="D45" i="8"/>
  <c r="D45" i="6"/>
  <c r="D45" i="5"/>
  <c r="D45" i="4"/>
  <c r="D45" i="3"/>
  <c r="D45" i="2"/>
  <c r="D45" i="1"/>
  <c r="D7" i="25"/>
  <c r="D7" i="24"/>
  <c r="D7" i="12"/>
  <c r="D7" i="13"/>
  <c r="D7" i="15"/>
  <c r="D7" i="17"/>
  <c r="D7" i="16"/>
  <c r="D7" i="14"/>
  <c r="D7" i="18"/>
  <c r="D7" i="19"/>
  <c r="D7" i="20"/>
  <c r="D7" i="23"/>
  <c r="D7" i="21"/>
  <c r="D7" i="9"/>
  <c r="D7" i="8"/>
  <c r="D7" i="6"/>
  <c r="D7" i="5"/>
  <c r="D7" i="4"/>
  <c r="D7" i="3"/>
  <c r="D7" i="2"/>
  <c r="B38" i="15"/>
  <c r="B37" i="15"/>
  <c r="B36" i="15"/>
  <c r="B35" i="15"/>
  <c r="B34" i="15"/>
  <c r="B33" i="15"/>
  <c r="B32" i="15"/>
  <c r="B31" i="15"/>
  <c r="D14" i="22" l="1"/>
  <c r="D15" i="25" l="1"/>
  <c r="D14" i="25"/>
  <c r="D15" i="24"/>
  <c r="D14" i="24"/>
  <c r="D15" i="12"/>
  <c r="D14" i="12"/>
  <c r="D15" i="13"/>
  <c r="D14" i="13"/>
  <c r="D15" i="15"/>
  <c r="D14" i="15"/>
  <c r="D15" i="17"/>
  <c r="D14" i="17"/>
  <c r="D15" i="16"/>
  <c r="D14" i="16"/>
  <c r="D15" i="14"/>
  <c r="D14" i="14"/>
  <c r="D15" i="18"/>
  <c r="D14" i="18"/>
  <c r="D15" i="22"/>
  <c r="D15" i="19"/>
  <c r="D14" i="19"/>
  <c r="D15" i="20"/>
  <c r="D14" i="20"/>
  <c r="D15" i="23"/>
  <c r="D14" i="23"/>
  <c r="D15" i="21"/>
  <c r="D14" i="21"/>
  <c r="D15" i="11"/>
  <c r="D14" i="11"/>
  <c r="D15" i="10"/>
  <c r="D14" i="10"/>
  <c r="D15" i="9"/>
  <c r="D14" i="9"/>
  <c r="D15" i="8"/>
  <c r="D14" i="8"/>
  <c r="D15" i="6"/>
  <c r="D14" i="6"/>
  <c r="D15" i="5"/>
  <c r="D14" i="5"/>
  <c r="D15" i="4"/>
  <c r="D14" i="4"/>
  <c r="J31" i="10"/>
  <c r="J31" i="6"/>
  <c r="J31" i="25"/>
  <c r="J31" i="24"/>
  <c r="J31" i="12"/>
  <c r="J31" i="13"/>
  <c r="J31" i="15"/>
  <c r="J31" i="17"/>
  <c r="J31" i="16"/>
  <c r="J31" i="14"/>
  <c r="J31" i="18"/>
  <c r="J31" i="22"/>
  <c r="J31" i="19"/>
  <c r="J31" i="20"/>
  <c r="J31" i="23"/>
  <c r="J31" i="21"/>
  <c r="J31" i="11"/>
  <c r="J31" i="9"/>
  <c r="J31" i="8"/>
  <c r="J31" i="5"/>
  <c r="J31" i="4"/>
  <c r="J31" i="3"/>
  <c r="J31" i="2"/>
  <c r="E38" i="25"/>
  <c r="E37" i="25"/>
  <c r="E36" i="25"/>
  <c r="E35" i="25"/>
  <c r="E34" i="25"/>
  <c r="E33" i="25"/>
  <c r="E32" i="25"/>
  <c r="E31" i="25"/>
  <c r="E38" i="24"/>
  <c r="E37" i="24"/>
  <c r="E36" i="24"/>
  <c r="E35" i="24"/>
  <c r="E34" i="24"/>
  <c r="E33" i="24"/>
  <c r="E32" i="24"/>
  <c r="E31" i="24"/>
  <c r="E38" i="12"/>
  <c r="E37" i="12"/>
  <c r="E36" i="12"/>
  <c r="E35" i="12"/>
  <c r="E34" i="12"/>
  <c r="E33" i="12"/>
  <c r="E32" i="12"/>
  <c r="E31" i="12"/>
  <c r="E38" i="13"/>
  <c r="E37" i="13"/>
  <c r="E36" i="13"/>
  <c r="E35" i="13"/>
  <c r="E34" i="13"/>
  <c r="E33" i="13"/>
  <c r="E32" i="13"/>
  <c r="E31" i="13"/>
  <c r="E38" i="15"/>
  <c r="E37" i="15"/>
  <c r="E36" i="15"/>
  <c r="E35" i="15"/>
  <c r="E34" i="15"/>
  <c r="E33" i="15"/>
  <c r="E32" i="15"/>
  <c r="E31" i="15"/>
  <c r="E38" i="17"/>
  <c r="E37" i="17"/>
  <c r="E36" i="17"/>
  <c r="E35" i="17"/>
  <c r="E34" i="17"/>
  <c r="E33" i="17"/>
  <c r="E32" i="17"/>
  <c r="E31" i="17"/>
  <c r="E38" i="16"/>
  <c r="E37" i="16"/>
  <c r="E36" i="16"/>
  <c r="E35" i="16"/>
  <c r="E34" i="16"/>
  <c r="E33" i="16"/>
  <c r="E32" i="16"/>
  <c r="E31" i="16"/>
  <c r="E38" i="14"/>
  <c r="E37" i="14"/>
  <c r="E36" i="14"/>
  <c r="E35" i="14"/>
  <c r="E34" i="14"/>
  <c r="E33" i="14"/>
  <c r="E32" i="14"/>
  <c r="E31" i="14"/>
  <c r="E38" i="18"/>
  <c r="E37" i="18"/>
  <c r="E36" i="18"/>
  <c r="E35" i="18"/>
  <c r="E34" i="18"/>
  <c r="E33" i="18"/>
  <c r="E32" i="18"/>
  <c r="E31" i="18"/>
  <c r="E38" i="22"/>
  <c r="E37" i="22"/>
  <c r="E36" i="22"/>
  <c r="E35" i="22"/>
  <c r="E34" i="22"/>
  <c r="E33" i="22"/>
  <c r="E32" i="22"/>
  <c r="E31" i="22"/>
  <c r="E38" i="19"/>
  <c r="E37" i="19"/>
  <c r="E36" i="19"/>
  <c r="E35" i="19"/>
  <c r="E34" i="19"/>
  <c r="E33" i="19"/>
  <c r="E32" i="19"/>
  <c r="E31" i="19"/>
  <c r="E38" i="20"/>
  <c r="E37" i="20"/>
  <c r="E36" i="20"/>
  <c r="E35" i="20"/>
  <c r="E34" i="20"/>
  <c r="E33" i="20"/>
  <c r="E32" i="20"/>
  <c r="E31" i="20"/>
  <c r="E38" i="23"/>
  <c r="E37" i="23"/>
  <c r="E36" i="23"/>
  <c r="E35" i="23"/>
  <c r="E34" i="23"/>
  <c r="E33" i="23"/>
  <c r="E32" i="23"/>
  <c r="E31" i="23"/>
  <c r="E38" i="21"/>
  <c r="E37" i="21"/>
  <c r="E36" i="21"/>
  <c r="E35" i="21"/>
  <c r="E34" i="21"/>
  <c r="E33" i="21"/>
  <c r="E32" i="21"/>
  <c r="E31" i="21"/>
  <c r="E38" i="11"/>
  <c r="E37" i="11"/>
  <c r="E36" i="11"/>
  <c r="E35" i="11"/>
  <c r="E34" i="11"/>
  <c r="E33" i="11"/>
  <c r="E32" i="11"/>
  <c r="E31" i="11"/>
  <c r="E38" i="10"/>
  <c r="E37" i="10"/>
  <c r="E36" i="10"/>
  <c r="E35" i="10"/>
  <c r="E34" i="10"/>
  <c r="E33" i="10"/>
  <c r="E32" i="10"/>
  <c r="E31" i="10"/>
  <c r="E38" i="9"/>
  <c r="E37" i="9"/>
  <c r="E36" i="9"/>
  <c r="E35" i="9"/>
  <c r="E34" i="9"/>
  <c r="E33" i="9"/>
  <c r="E32" i="9"/>
  <c r="E31" i="9"/>
  <c r="E38" i="8"/>
  <c r="E37" i="8"/>
  <c r="E36" i="8"/>
  <c r="E35" i="8"/>
  <c r="E34" i="8"/>
  <c r="E33" i="8"/>
  <c r="E32" i="8"/>
  <c r="E31" i="8"/>
  <c r="E38" i="6"/>
  <c r="E37" i="6"/>
  <c r="E36" i="6"/>
  <c r="E35" i="6"/>
  <c r="E34" i="6"/>
  <c r="E33" i="6"/>
  <c r="E32" i="6"/>
  <c r="E31" i="6"/>
  <c r="E38" i="5"/>
  <c r="E37" i="5"/>
  <c r="E36" i="5"/>
  <c r="E35" i="5"/>
  <c r="E34" i="5"/>
  <c r="E33" i="5"/>
  <c r="E32" i="5"/>
  <c r="E31" i="5"/>
  <c r="E38" i="4"/>
  <c r="E37" i="4"/>
  <c r="E36" i="4"/>
  <c r="E35" i="4"/>
  <c r="E34" i="4"/>
  <c r="E33" i="4"/>
  <c r="E32" i="4"/>
  <c r="E31" i="4"/>
  <c r="E38" i="3"/>
  <c r="E37" i="3"/>
  <c r="E36" i="3"/>
  <c r="E35" i="3"/>
  <c r="E34" i="3"/>
  <c r="E33" i="3"/>
  <c r="E32" i="3"/>
  <c r="E31" i="3"/>
  <c r="B38" i="25"/>
  <c r="B37" i="25"/>
  <c r="B36" i="25"/>
  <c r="B35" i="25"/>
  <c r="B34" i="25"/>
  <c r="B33" i="25"/>
  <c r="B32" i="25"/>
  <c r="B31" i="25"/>
  <c r="B38" i="24"/>
  <c r="B37" i="24"/>
  <c r="B36" i="24"/>
  <c r="B35" i="24"/>
  <c r="B34" i="24"/>
  <c r="B33" i="24"/>
  <c r="B32" i="24"/>
  <c r="B31" i="24"/>
  <c r="B38" i="12"/>
  <c r="B37" i="12"/>
  <c r="B36" i="12"/>
  <c r="B35" i="12"/>
  <c r="B34" i="12"/>
  <c r="B33" i="12"/>
  <c r="B32" i="12"/>
  <c r="B31" i="12"/>
  <c r="B38" i="13"/>
  <c r="B37" i="13"/>
  <c r="B36" i="13"/>
  <c r="B35" i="13"/>
  <c r="B34" i="13"/>
  <c r="B33" i="13"/>
  <c r="B32" i="13"/>
  <c r="B31" i="13"/>
  <c r="B38" i="17"/>
  <c r="B37" i="17"/>
  <c r="B36" i="17"/>
  <c r="B35" i="17"/>
  <c r="B34" i="17"/>
  <c r="B33" i="17"/>
  <c r="B32" i="17"/>
  <c r="B31" i="17"/>
  <c r="B38" i="16"/>
  <c r="B37" i="16"/>
  <c r="B36" i="16"/>
  <c r="B35" i="16"/>
  <c r="B34" i="16"/>
  <c r="B33" i="16"/>
  <c r="B32" i="16"/>
  <c r="B31" i="16"/>
  <c r="B38" i="14"/>
  <c r="B37" i="14"/>
  <c r="B36" i="14"/>
  <c r="B35" i="14"/>
  <c r="B34" i="14"/>
  <c r="B33" i="14"/>
  <c r="B32" i="14"/>
  <c r="B31" i="14"/>
  <c r="B38" i="18"/>
  <c r="B37" i="18"/>
  <c r="B36" i="18"/>
  <c r="B35" i="18"/>
  <c r="B34" i="18"/>
  <c r="B33" i="18"/>
  <c r="B32" i="18"/>
  <c r="B31" i="18"/>
  <c r="B38" i="22"/>
  <c r="B37" i="22"/>
  <c r="B36" i="22"/>
  <c r="B35" i="22"/>
  <c r="B34" i="22"/>
  <c r="B33" i="22"/>
  <c r="B32" i="22"/>
  <c r="B31" i="22"/>
  <c r="B38" i="19"/>
  <c r="B37" i="19"/>
  <c r="B36" i="19"/>
  <c r="B35" i="19"/>
  <c r="B34" i="19"/>
  <c r="B33" i="19"/>
  <c r="B32" i="19"/>
  <c r="B31" i="19"/>
  <c r="B38" i="20"/>
  <c r="B37" i="20"/>
  <c r="B36" i="20"/>
  <c r="B35" i="20"/>
  <c r="B34" i="20"/>
  <c r="B33" i="20"/>
  <c r="B32" i="20"/>
  <c r="B31" i="20"/>
  <c r="B38" i="23"/>
  <c r="B37" i="23"/>
  <c r="B36" i="23"/>
  <c r="B35" i="23"/>
  <c r="B34" i="23"/>
  <c r="B33" i="23"/>
  <c r="B32" i="23"/>
  <c r="B31" i="23"/>
  <c r="B38" i="21"/>
  <c r="B37" i="21"/>
  <c r="B36" i="21"/>
  <c r="B35" i="21"/>
  <c r="B34" i="21"/>
  <c r="B33" i="21"/>
  <c r="B32" i="21"/>
  <c r="B31" i="21"/>
  <c r="B38" i="11"/>
  <c r="B37" i="11"/>
  <c r="B36" i="11"/>
  <c r="B35" i="11"/>
  <c r="B34" i="11"/>
  <c r="B33" i="11"/>
  <c r="B32" i="11"/>
  <c r="B31" i="11"/>
  <c r="B38" i="10"/>
  <c r="B37" i="10"/>
  <c r="B36" i="10"/>
  <c r="B35" i="10"/>
  <c r="B34" i="10"/>
  <c r="B33" i="10"/>
  <c r="B32" i="10"/>
  <c r="B31" i="10"/>
  <c r="B38" i="9"/>
  <c r="B37" i="9"/>
  <c r="B36" i="9"/>
  <c r="B35" i="9"/>
  <c r="B34" i="9"/>
  <c r="B33" i="9"/>
  <c r="B32" i="9"/>
  <c r="B31" i="9"/>
  <c r="B38" i="8"/>
  <c r="B37" i="8"/>
  <c r="B36" i="8"/>
  <c r="B35" i="8"/>
  <c r="B34" i="8"/>
  <c r="B33" i="8"/>
  <c r="B32" i="8"/>
  <c r="B31" i="8"/>
  <c r="B38" i="6"/>
  <c r="B37" i="6"/>
  <c r="B36" i="6"/>
  <c r="B35" i="6"/>
  <c r="B34" i="6"/>
  <c r="B33" i="6"/>
  <c r="B32" i="6"/>
  <c r="B31" i="6"/>
  <c r="B38" i="5"/>
  <c r="B37" i="5"/>
  <c r="B36" i="5"/>
  <c r="B35" i="5"/>
  <c r="B34" i="5"/>
  <c r="B33" i="5"/>
  <c r="B32" i="5"/>
  <c r="B31" i="5"/>
  <c r="B38" i="4"/>
  <c r="B37" i="4"/>
  <c r="B36" i="4"/>
  <c r="B35" i="4"/>
  <c r="B34" i="4"/>
  <c r="B33" i="4"/>
  <c r="B32" i="4"/>
  <c r="B31" i="4"/>
  <c r="B38" i="3"/>
  <c r="B37" i="3"/>
  <c r="B36" i="3"/>
  <c r="B35" i="3"/>
  <c r="B34" i="3"/>
  <c r="B33" i="3"/>
  <c r="B32" i="3"/>
  <c r="B31" i="3"/>
  <c r="E32" i="2"/>
  <c r="E33" i="2"/>
  <c r="E34" i="2"/>
  <c r="E35" i="2"/>
  <c r="E36" i="2"/>
  <c r="E37" i="2"/>
  <c r="E38" i="2"/>
  <c r="E31" i="2"/>
  <c r="B32" i="2"/>
  <c r="B33" i="2"/>
  <c r="B34" i="2"/>
  <c r="B35" i="2"/>
  <c r="B36" i="2"/>
  <c r="B37" i="2"/>
  <c r="B38" i="2"/>
  <c r="B31" i="2"/>
  <c r="N34" i="25"/>
  <c r="N33" i="25"/>
  <c r="N32" i="25"/>
  <c r="N31" i="25"/>
  <c r="N34" i="24"/>
  <c r="N33" i="24"/>
  <c r="N32" i="24"/>
  <c r="N31" i="24"/>
  <c r="N34" i="12"/>
  <c r="N33" i="12"/>
  <c r="N32" i="12"/>
  <c r="N31" i="12"/>
  <c r="N34" i="13"/>
  <c r="N33" i="13"/>
  <c r="N32" i="13"/>
  <c r="N31" i="13"/>
  <c r="N34" i="15"/>
  <c r="N33" i="15"/>
  <c r="N32" i="15"/>
  <c r="N31" i="15"/>
  <c r="N34" i="17"/>
  <c r="N33" i="17"/>
  <c r="N32" i="17"/>
  <c r="N31" i="17"/>
  <c r="N34" i="16"/>
  <c r="N33" i="16"/>
  <c r="N32" i="16"/>
  <c r="N31" i="16"/>
  <c r="N34" i="14"/>
  <c r="N33" i="14"/>
  <c r="N32" i="14"/>
  <c r="N31" i="14"/>
  <c r="N34" i="18"/>
  <c r="N33" i="18"/>
  <c r="N32" i="18"/>
  <c r="N31" i="18"/>
  <c r="N34" i="22"/>
  <c r="N33" i="22"/>
  <c r="N32" i="22"/>
  <c r="N31" i="22"/>
  <c r="N34" i="19"/>
  <c r="N33" i="19"/>
  <c r="N32" i="19"/>
  <c r="N31" i="19"/>
  <c r="N34" i="20"/>
  <c r="N33" i="20"/>
  <c r="N32" i="20"/>
  <c r="N31" i="20"/>
  <c r="N34" i="23"/>
  <c r="N33" i="23"/>
  <c r="N32" i="23"/>
  <c r="N31" i="23"/>
  <c r="N34" i="21"/>
  <c r="N33" i="21"/>
  <c r="N32" i="21"/>
  <c r="N31" i="21"/>
  <c r="N34" i="11"/>
  <c r="N33" i="11"/>
  <c r="N32" i="11"/>
  <c r="N31" i="11"/>
  <c r="N34" i="10"/>
  <c r="N33" i="10"/>
  <c r="N32" i="10"/>
  <c r="N31" i="10"/>
  <c r="N34" i="9"/>
  <c r="N33" i="9"/>
  <c r="N32" i="9"/>
  <c r="N31" i="9"/>
  <c r="N34" i="8"/>
  <c r="N33" i="8"/>
  <c r="N32" i="8"/>
  <c r="N31" i="8"/>
  <c r="N34" i="6"/>
  <c r="N33" i="6"/>
  <c r="N32" i="6"/>
  <c r="N31" i="6"/>
  <c r="N34" i="5"/>
  <c r="N33" i="5"/>
  <c r="N32" i="5"/>
  <c r="N31" i="5"/>
  <c r="N34" i="4"/>
  <c r="N33" i="4"/>
  <c r="N32" i="4"/>
  <c r="N31" i="4"/>
  <c r="N34" i="3"/>
  <c r="N33" i="3"/>
  <c r="N32" i="3"/>
  <c r="N31" i="3"/>
  <c r="N34" i="2"/>
  <c r="N33" i="2"/>
  <c r="N32" i="2"/>
  <c r="N31" i="2"/>
  <c r="J22" i="2"/>
  <c r="A45" i="25" l="1"/>
  <c r="E39" i="25"/>
  <c r="B39" i="25"/>
  <c r="N35" i="25"/>
  <c r="D18" i="25" s="1"/>
  <c r="J33" i="25"/>
  <c r="J32" i="25"/>
  <c r="J34" i="25" s="1"/>
  <c r="R16" i="25"/>
  <c r="N16" i="25" s="1"/>
  <c r="E11" i="25" s="1"/>
  <c r="E12" i="25"/>
  <c r="N11" i="25"/>
  <c r="N10" i="25"/>
  <c r="M7" i="25"/>
  <c r="A45" i="24"/>
  <c r="E39" i="24"/>
  <c r="B39" i="24"/>
  <c r="J38" i="24" s="1"/>
  <c r="J39" i="24" s="1"/>
  <c r="N35" i="24"/>
  <c r="D18" i="24" s="1"/>
  <c r="J33" i="24"/>
  <c r="J32" i="24"/>
  <c r="J34" i="24" s="1"/>
  <c r="R16" i="24"/>
  <c r="N16" i="24" s="1"/>
  <c r="E11" i="24" s="1"/>
  <c r="E12" i="24"/>
  <c r="N11" i="24"/>
  <c r="N10" i="24"/>
  <c r="M7" i="24"/>
  <c r="A45" i="23"/>
  <c r="E39" i="23"/>
  <c r="B39" i="23"/>
  <c r="N35" i="23"/>
  <c r="D18" i="23" s="1"/>
  <c r="J33" i="23"/>
  <c r="J32" i="23"/>
  <c r="J34" i="23" s="1"/>
  <c r="R16" i="23"/>
  <c r="N16" i="23" s="1"/>
  <c r="E11" i="23" s="1"/>
  <c r="E12" i="23"/>
  <c r="N11" i="23"/>
  <c r="N10" i="23"/>
  <c r="M7" i="23"/>
  <c r="A45" i="22"/>
  <c r="E39" i="22"/>
  <c r="B39" i="22"/>
  <c r="J38" i="22" s="1"/>
  <c r="J39" i="22" s="1"/>
  <c r="N35" i="22"/>
  <c r="D18" i="22" s="1"/>
  <c r="J33" i="22"/>
  <c r="J32" i="22"/>
  <c r="J34" i="22" s="1"/>
  <c r="R16" i="22"/>
  <c r="N16" i="22" s="1"/>
  <c r="E11" i="22" s="1"/>
  <c r="E12" i="22"/>
  <c r="N11" i="22"/>
  <c r="N10" i="22"/>
  <c r="M7" i="22"/>
  <c r="A45" i="21"/>
  <c r="E39" i="21"/>
  <c r="B39" i="21"/>
  <c r="J38" i="21" s="1"/>
  <c r="J39" i="21" s="1"/>
  <c r="N35" i="21"/>
  <c r="D18" i="21" s="1"/>
  <c r="J33" i="21"/>
  <c r="J32" i="21"/>
  <c r="J34" i="21" s="1"/>
  <c r="R16" i="21"/>
  <c r="N16" i="21" s="1"/>
  <c r="E11" i="21" s="1"/>
  <c r="E12" i="21"/>
  <c r="N11" i="21"/>
  <c r="N10" i="21"/>
  <c r="M7" i="21"/>
  <c r="A45" i="20"/>
  <c r="E39" i="20"/>
  <c r="B39" i="20"/>
  <c r="N35" i="20"/>
  <c r="D18" i="20" s="1"/>
  <c r="J33" i="20"/>
  <c r="J32" i="20"/>
  <c r="J34" i="20" s="1"/>
  <c r="R16" i="20"/>
  <c r="N16" i="20" s="1"/>
  <c r="E11" i="20" s="1"/>
  <c r="E12" i="20"/>
  <c r="N11" i="20"/>
  <c r="N10" i="20"/>
  <c r="M7" i="20"/>
  <c r="A45" i="19"/>
  <c r="E39" i="19"/>
  <c r="B39" i="19"/>
  <c r="N35" i="19"/>
  <c r="D18" i="19" s="1"/>
  <c r="J34" i="19"/>
  <c r="J33" i="19"/>
  <c r="J32" i="19"/>
  <c r="R16" i="19"/>
  <c r="N16" i="19" s="1"/>
  <c r="E11" i="19" s="1"/>
  <c r="E12" i="19"/>
  <c r="N11" i="19"/>
  <c r="N10" i="19"/>
  <c r="M7" i="19"/>
  <c r="A45" i="18"/>
  <c r="E39" i="18"/>
  <c r="B39" i="18"/>
  <c r="N35" i="18"/>
  <c r="D18" i="18" s="1"/>
  <c r="J33" i="18"/>
  <c r="J32" i="18"/>
  <c r="J34" i="18" s="1"/>
  <c r="R16" i="18"/>
  <c r="N16" i="18" s="1"/>
  <c r="E11" i="18" s="1"/>
  <c r="E12" i="18"/>
  <c r="N11" i="18"/>
  <c r="N10" i="18"/>
  <c r="M7" i="18"/>
  <c r="A45" i="17"/>
  <c r="E39" i="17"/>
  <c r="B39" i="17"/>
  <c r="J38" i="17" s="1"/>
  <c r="J39" i="17" s="1"/>
  <c r="N35" i="17"/>
  <c r="D18" i="17" s="1"/>
  <c r="J33" i="17"/>
  <c r="J32" i="17"/>
  <c r="J34" i="17" s="1"/>
  <c r="R16" i="17"/>
  <c r="N16" i="17" s="1"/>
  <c r="E11" i="17" s="1"/>
  <c r="E12" i="17"/>
  <c r="N11" i="17"/>
  <c r="N10" i="17"/>
  <c r="M7" i="17"/>
  <c r="A45" i="16"/>
  <c r="E39" i="16"/>
  <c r="B39" i="16"/>
  <c r="N35" i="16"/>
  <c r="D18" i="16" s="1"/>
  <c r="J33" i="16"/>
  <c r="J32" i="16"/>
  <c r="J34" i="16" s="1"/>
  <c r="R16" i="16"/>
  <c r="N16" i="16" s="1"/>
  <c r="E11" i="16" s="1"/>
  <c r="E12" i="16"/>
  <c r="N11" i="16"/>
  <c r="N10" i="16"/>
  <c r="M7" i="16"/>
  <c r="A45" i="15"/>
  <c r="E39" i="15"/>
  <c r="B39" i="15"/>
  <c r="J38" i="15" s="1"/>
  <c r="J39" i="15" s="1"/>
  <c r="N35" i="15"/>
  <c r="D18" i="15" s="1"/>
  <c r="J33" i="15"/>
  <c r="J32" i="15"/>
  <c r="J34" i="15" s="1"/>
  <c r="R16" i="15"/>
  <c r="N16" i="15" s="1"/>
  <c r="E11" i="15" s="1"/>
  <c r="E12" i="15"/>
  <c r="N11" i="15"/>
  <c r="N10" i="15"/>
  <c r="M7" i="15"/>
  <c r="A45" i="14"/>
  <c r="E39" i="14"/>
  <c r="B39" i="14"/>
  <c r="N35" i="14"/>
  <c r="D18" i="14" s="1"/>
  <c r="J33" i="14"/>
  <c r="J32" i="14"/>
  <c r="J34" i="14" s="1"/>
  <c r="R16" i="14"/>
  <c r="N16" i="14" s="1"/>
  <c r="E11" i="14" s="1"/>
  <c r="E12" i="14"/>
  <c r="N11" i="14"/>
  <c r="N10" i="14"/>
  <c r="M7" i="14"/>
  <c r="A45" i="13"/>
  <c r="E39" i="13"/>
  <c r="B39" i="13"/>
  <c r="J38" i="13" s="1"/>
  <c r="J39" i="13" s="1"/>
  <c r="N35" i="13"/>
  <c r="D18" i="13" s="1"/>
  <c r="J33" i="13"/>
  <c r="J32" i="13"/>
  <c r="J34" i="13" s="1"/>
  <c r="R16" i="13"/>
  <c r="N16" i="13" s="1"/>
  <c r="E11" i="13" s="1"/>
  <c r="E12" i="13"/>
  <c r="N11" i="13"/>
  <c r="N10" i="13"/>
  <c r="M7" i="13"/>
  <c r="A45" i="12"/>
  <c r="E39" i="12"/>
  <c r="B39" i="12"/>
  <c r="N35" i="12"/>
  <c r="D18" i="12" s="1"/>
  <c r="J33" i="12"/>
  <c r="J32" i="12"/>
  <c r="J34" i="12" s="1"/>
  <c r="R16" i="12"/>
  <c r="N16" i="12" s="1"/>
  <c r="E11" i="12" s="1"/>
  <c r="E12" i="12"/>
  <c r="N11" i="12"/>
  <c r="N10" i="12"/>
  <c r="M7" i="12"/>
  <c r="A45" i="11"/>
  <c r="E39" i="11"/>
  <c r="B39" i="11"/>
  <c r="N35" i="11"/>
  <c r="D18" i="11" s="1"/>
  <c r="J33" i="11"/>
  <c r="J32" i="11"/>
  <c r="J34" i="11" s="1"/>
  <c r="R16" i="11"/>
  <c r="N16" i="11" s="1"/>
  <c r="E11" i="11" s="1"/>
  <c r="E12" i="11"/>
  <c r="N11" i="11"/>
  <c r="N10" i="11"/>
  <c r="M7" i="11"/>
  <c r="A45" i="10"/>
  <c r="E39" i="10"/>
  <c r="B39" i="10"/>
  <c r="N35" i="10"/>
  <c r="D18" i="10" s="1"/>
  <c r="J33" i="10"/>
  <c r="J32" i="10"/>
  <c r="J34" i="10" s="1"/>
  <c r="R16" i="10"/>
  <c r="N16" i="10" s="1"/>
  <c r="E11" i="10" s="1"/>
  <c r="E12" i="10"/>
  <c r="N11" i="10"/>
  <c r="N10" i="10"/>
  <c r="M7" i="10"/>
  <c r="A45" i="9"/>
  <c r="E39" i="9"/>
  <c r="B39" i="9"/>
  <c r="N35" i="9"/>
  <c r="D18" i="9" s="1"/>
  <c r="J33" i="9"/>
  <c r="J32" i="9"/>
  <c r="J34" i="9" s="1"/>
  <c r="R16" i="9"/>
  <c r="N16" i="9" s="1"/>
  <c r="E11" i="9" s="1"/>
  <c r="E12" i="9"/>
  <c r="N11" i="9"/>
  <c r="N10" i="9"/>
  <c r="M7" i="9"/>
  <c r="A45" i="8"/>
  <c r="E39" i="8"/>
  <c r="B39" i="8"/>
  <c r="N35" i="8"/>
  <c r="D18" i="8" s="1"/>
  <c r="J33" i="8"/>
  <c r="J32" i="8"/>
  <c r="J34" i="8" s="1"/>
  <c r="R16" i="8"/>
  <c r="N16" i="8" s="1"/>
  <c r="E11" i="8" s="1"/>
  <c r="E12" i="8"/>
  <c r="N11" i="8"/>
  <c r="N10" i="8"/>
  <c r="M7" i="8"/>
  <c r="A45" i="6"/>
  <c r="E39" i="6"/>
  <c r="B39" i="6"/>
  <c r="N35" i="6"/>
  <c r="D18" i="6" s="1"/>
  <c r="J33" i="6"/>
  <c r="J32" i="6"/>
  <c r="J34" i="6" s="1"/>
  <c r="R16" i="6"/>
  <c r="N16" i="6" s="1"/>
  <c r="E11" i="6" s="1"/>
  <c r="E12" i="6"/>
  <c r="N11" i="6"/>
  <c r="N10" i="6"/>
  <c r="M7" i="6"/>
  <c r="A45" i="5"/>
  <c r="E39" i="5"/>
  <c r="B39" i="5"/>
  <c r="N35" i="5"/>
  <c r="D18" i="5" s="1"/>
  <c r="J33" i="5"/>
  <c r="J32" i="5"/>
  <c r="R16" i="5"/>
  <c r="N16" i="5" s="1"/>
  <c r="E11" i="5" s="1"/>
  <c r="E12" i="5"/>
  <c r="N11" i="5"/>
  <c r="N10" i="5"/>
  <c r="M7" i="5"/>
  <c r="A45" i="4"/>
  <c r="E39" i="4"/>
  <c r="B39" i="4"/>
  <c r="N35" i="4"/>
  <c r="D18" i="4" s="1"/>
  <c r="J33" i="4"/>
  <c r="J32" i="4"/>
  <c r="J34" i="4" s="1"/>
  <c r="R16" i="4"/>
  <c r="N16" i="4" s="1"/>
  <c r="E11" i="4" s="1"/>
  <c r="E12" i="4"/>
  <c r="N11" i="4"/>
  <c r="N10" i="4"/>
  <c r="E9" i="4" s="1"/>
  <c r="M7" i="4"/>
  <c r="A45" i="3"/>
  <c r="E39" i="3"/>
  <c r="B39" i="3"/>
  <c r="N35" i="3"/>
  <c r="D18" i="3" s="1"/>
  <c r="J33" i="3"/>
  <c r="J32" i="3"/>
  <c r="J34" i="3" s="1"/>
  <c r="R16" i="3"/>
  <c r="N16" i="3" s="1"/>
  <c r="E11" i="3" s="1"/>
  <c r="E12" i="3"/>
  <c r="N11" i="3"/>
  <c r="N10" i="3"/>
  <c r="M7" i="3"/>
  <c r="A45" i="2"/>
  <c r="E39" i="2"/>
  <c r="B39" i="2"/>
  <c r="N35" i="2"/>
  <c r="D18" i="2" s="1"/>
  <c r="J33" i="2"/>
  <c r="J32" i="2"/>
  <c r="J34" i="2" s="1"/>
  <c r="R16" i="2"/>
  <c r="N16" i="2" s="1"/>
  <c r="E11" i="2" s="1"/>
  <c r="E12" i="2"/>
  <c r="N11" i="2"/>
  <c r="N10" i="2"/>
  <c r="M7" i="2"/>
  <c r="E39" i="1"/>
  <c r="B39" i="1"/>
  <c r="N35" i="1"/>
  <c r="D18" i="1" s="1"/>
  <c r="J33" i="1"/>
  <c r="J32" i="1"/>
  <c r="R16" i="1"/>
  <c r="N16" i="1" s="1"/>
  <c r="E11" i="1" s="1"/>
  <c r="E12" i="1"/>
  <c r="N11" i="1"/>
  <c r="N10" i="1"/>
  <c r="E9" i="8" l="1"/>
  <c r="E9" i="11"/>
  <c r="J38" i="5"/>
  <c r="J39" i="5" s="1"/>
  <c r="J38" i="18"/>
  <c r="J39" i="18" s="1"/>
  <c r="E9" i="15"/>
  <c r="E9" i="2"/>
  <c r="J41" i="15"/>
  <c r="D10" i="15" s="1"/>
  <c r="J38" i="3"/>
  <c r="J39" i="3" s="1"/>
  <c r="J41" i="3" s="1"/>
  <c r="D10" i="3" s="1"/>
  <c r="J38" i="11"/>
  <c r="J39" i="11" s="1"/>
  <c r="J41" i="11" s="1"/>
  <c r="D10" i="11" s="1"/>
  <c r="J38" i="16"/>
  <c r="J39" i="16" s="1"/>
  <c r="J41" i="16" s="1"/>
  <c r="D10" i="16" s="1"/>
  <c r="J34" i="1"/>
  <c r="M27" i="13"/>
  <c r="E9" i="9"/>
  <c r="E9" i="5"/>
  <c r="J38" i="9"/>
  <c r="J39" i="9" s="1"/>
  <c r="J41" i="9" s="1"/>
  <c r="D10" i="9" s="1"/>
  <c r="J41" i="21"/>
  <c r="D10" i="21" s="1"/>
  <c r="J38" i="10"/>
  <c r="J39" i="10" s="1"/>
  <c r="J41" i="10" s="1"/>
  <c r="D10" i="10" s="1"/>
  <c r="J38" i="12"/>
  <c r="J39" i="12" s="1"/>
  <c r="J41" i="12" s="1"/>
  <c r="D10" i="12" s="1"/>
  <c r="J38" i="19"/>
  <c r="J39" i="19" s="1"/>
  <c r="J41" i="19" s="1"/>
  <c r="D10" i="19" s="1"/>
  <c r="J38" i="23"/>
  <c r="J39" i="23" s="1"/>
  <c r="J41" i="23" s="1"/>
  <c r="D10" i="23" s="1"/>
  <c r="E9" i="25"/>
  <c r="M27" i="25"/>
  <c r="M27" i="24"/>
  <c r="M27" i="12"/>
  <c r="M27" i="15"/>
  <c r="M27" i="17"/>
  <c r="M27" i="16"/>
  <c r="M27" i="14"/>
  <c r="E9" i="18"/>
  <c r="M27" i="18"/>
  <c r="M27" i="22"/>
  <c r="M27" i="19"/>
  <c r="E9" i="19"/>
  <c r="E9" i="21"/>
  <c r="M27" i="21"/>
  <c r="M27" i="10"/>
  <c r="M27" i="6"/>
  <c r="M27" i="3"/>
  <c r="J41" i="18"/>
  <c r="D10" i="18" s="1"/>
  <c r="J38" i="25"/>
  <c r="J39" i="25" s="1"/>
  <c r="J41" i="25" s="1"/>
  <c r="D10" i="25" s="1"/>
  <c r="J38" i="14"/>
  <c r="J39" i="14" s="1"/>
  <c r="J41" i="14" s="1"/>
  <c r="D10" i="14" s="1"/>
  <c r="J38" i="20"/>
  <c r="J39" i="20" s="1"/>
  <c r="J41" i="20" s="1"/>
  <c r="D10" i="20" s="1"/>
  <c r="J38" i="8"/>
  <c r="J39" i="8" s="1"/>
  <c r="J41" i="8" s="1"/>
  <c r="D10" i="8" s="1"/>
  <c r="J38" i="4"/>
  <c r="J39" i="4" s="1"/>
  <c r="J41" i="4" s="1"/>
  <c r="J34" i="5"/>
  <c r="J41" i="5" s="1"/>
  <c r="D10" i="5" s="1"/>
  <c r="J38" i="2"/>
  <c r="J39" i="2" s="1"/>
  <c r="J41" i="2" s="1"/>
  <c r="M27" i="23"/>
  <c r="M27" i="20"/>
  <c r="J41" i="24"/>
  <c r="D10" i="24" s="1"/>
  <c r="E9" i="24"/>
  <c r="E9" i="23"/>
  <c r="J41" i="22"/>
  <c r="D10" i="22" s="1"/>
  <c r="E9" i="22"/>
  <c r="E9" i="20"/>
  <c r="J41" i="17"/>
  <c r="D10" i="17" s="1"/>
  <c r="E9" i="17"/>
  <c r="E9" i="16"/>
  <c r="E9" i="14"/>
  <c r="J41" i="13"/>
  <c r="D10" i="13" s="1"/>
  <c r="E9" i="13"/>
  <c r="E9" i="12"/>
  <c r="M27" i="11"/>
  <c r="E9" i="10"/>
  <c r="M27" i="9"/>
  <c r="M27" i="8"/>
  <c r="M27" i="1"/>
  <c r="M27" i="4"/>
  <c r="M27" i="2"/>
  <c r="E9" i="3"/>
  <c r="M27" i="5"/>
  <c r="E9" i="6"/>
  <c r="J38" i="6"/>
  <c r="J39" i="6" s="1"/>
  <c r="J41" i="6" s="1"/>
  <c r="D10" i="6" s="1"/>
  <c r="E9" i="1"/>
  <c r="J38" i="1"/>
  <c r="J39" i="1" s="1"/>
  <c r="J41" i="1" s="1"/>
  <c r="D10" i="1" s="1"/>
  <c r="E10" i="15" l="1"/>
  <c r="D13" i="15" s="1"/>
  <c r="E14" i="15" s="1"/>
  <c r="E10" i="21"/>
  <c r="D13" i="21" s="1"/>
  <c r="E14" i="21" s="1"/>
  <c r="E15" i="21" s="1"/>
  <c r="E10" i="18"/>
  <c r="D13" i="18" s="1"/>
  <c r="E14" i="18" s="1"/>
  <c r="D10" i="4"/>
  <c r="E10" i="4"/>
  <c r="D13" i="4" s="1"/>
  <c r="E10" i="19"/>
  <c r="D13" i="19" s="1"/>
  <c r="E14" i="19" s="1"/>
  <c r="D10" i="2"/>
  <c r="E10" i="2"/>
  <c r="D13" i="2" s="1"/>
  <c r="E14" i="2" s="1"/>
  <c r="E15" i="2" s="1"/>
  <c r="E10" i="25"/>
  <c r="D13" i="25" s="1"/>
  <c r="E10" i="24"/>
  <c r="D13" i="24" s="1"/>
  <c r="E10" i="23"/>
  <c r="D13" i="23" s="1"/>
  <c r="E10" i="22"/>
  <c r="D13" i="22" s="1"/>
  <c r="E10" i="20"/>
  <c r="D13" i="20" s="1"/>
  <c r="E10" i="17"/>
  <c r="D13" i="17" s="1"/>
  <c r="E10" i="16"/>
  <c r="D13" i="16" s="1"/>
  <c r="E10" i="14"/>
  <c r="D13" i="14" s="1"/>
  <c r="E10" i="13"/>
  <c r="D13" i="13" s="1"/>
  <c r="E10" i="12"/>
  <c r="D13" i="12" s="1"/>
  <c r="E10" i="11"/>
  <c r="D13" i="11" s="1"/>
  <c r="E10" i="10"/>
  <c r="D13" i="10" s="1"/>
  <c r="E10" i="9"/>
  <c r="D13" i="9" s="1"/>
  <c r="E10" i="8"/>
  <c r="D13" i="8" s="1"/>
  <c r="E10" i="6"/>
  <c r="D13" i="6" s="1"/>
  <c r="E10" i="1"/>
  <c r="D13" i="1" s="1"/>
  <c r="E10" i="5"/>
  <c r="D13" i="5" s="1"/>
  <c r="E10" i="3"/>
  <c r="D13" i="3" s="1"/>
  <c r="E14" i="4" l="1"/>
  <c r="E15" i="4" s="1"/>
  <c r="D16" i="4" s="1"/>
  <c r="E14" i="25"/>
  <c r="E14" i="24"/>
  <c r="E15" i="24" s="1"/>
  <c r="E14" i="23"/>
  <c r="E15" i="23" s="1"/>
  <c r="E14" i="22"/>
  <c r="E15" i="22" s="1"/>
  <c r="D16" i="21"/>
  <c r="E14" i="20"/>
  <c r="E15" i="19"/>
  <c r="D16" i="19" s="1"/>
  <c r="E15" i="18"/>
  <c r="D16" i="18" s="1"/>
  <c r="E14" i="17"/>
  <c r="E15" i="17" s="1"/>
  <c r="E14" i="16"/>
  <c r="E15" i="15"/>
  <c r="D16" i="15" s="1"/>
  <c r="E14" i="14"/>
  <c r="E14" i="13"/>
  <c r="E14" i="12"/>
  <c r="E15" i="12" s="1"/>
  <c r="E14" i="11"/>
  <c r="E15" i="11" s="1"/>
  <c r="E14" i="10"/>
  <c r="E15" i="10" s="1"/>
  <c r="E14" i="9"/>
  <c r="E15" i="9" s="1"/>
  <c r="E14" i="8"/>
  <c r="E15" i="8" s="1"/>
  <c r="E14" i="6"/>
  <c r="E15" i="6" s="1"/>
  <c r="E14" i="3"/>
  <c r="E14" i="5"/>
  <c r="E15" i="5" s="1"/>
  <c r="D16" i="2"/>
  <c r="E14" i="1"/>
  <c r="E15" i="25" l="1"/>
  <c r="D16" i="25" s="1"/>
  <c r="D16" i="24"/>
  <c r="D16" i="23"/>
  <c r="D16" i="22"/>
  <c r="E18" i="21"/>
  <c r="D17" i="21"/>
  <c r="E15" i="20"/>
  <c r="D16" i="20" s="1"/>
  <c r="E18" i="19"/>
  <c r="D17" i="19"/>
  <c r="E18" i="18"/>
  <c r="D17" i="18"/>
  <c r="D16" i="17"/>
  <c r="E15" i="16"/>
  <c r="D16" i="16" s="1"/>
  <c r="E18" i="15"/>
  <c r="D17" i="15"/>
  <c r="E15" i="14"/>
  <c r="D16" i="14" s="1"/>
  <c r="E15" i="13"/>
  <c r="D16" i="13" s="1"/>
  <c r="D16" i="12"/>
  <c r="D16" i="11"/>
  <c r="D16" i="10"/>
  <c r="D16" i="9"/>
  <c r="D16" i="8"/>
  <c r="E15" i="1"/>
  <c r="D16" i="1" s="1"/>
  <c r="E15" i="3"/>
  <c r="D16" i="3" s="1"/>
  <c r="E18" i="2"/>
  <c r="D17" i="2"/>
  <c r="E18" i="4"/>
  <c r="D17" i="4"/>
  <c r="D16" i="5"/>
  <c r="D16" i="6"/>
  <c r="D19" i="4" l="1"/>
  <c r="D20" i="4" s="1"/>
  <c r="D19" i="15"/>
  <c r="E45" i="15" s="1"/>
  <c r="D19" i="18"/>
  <c r="E20" i="18" s="1"/>
  <c r="D19" i="19"/>
  <c r="E45" i="19" s="1"/>
  <c r="D19" i="21"/>
  <c r="D20" i="21" s="1"/>
  <c r="E18" i="25"/>
  <c r="D17" i="25"/>
  <c r="E18" i="24"/>
  <c r="D17" i="24"/>
  <c r="E18" i="23"/>
  <c r="D17" i="23"/>
  <c r="E18" i="22"/>
  <c r="D17" i="22"/>
  <c r="D17" i="20"/>
  <c r="E18" i="20"/>
  <c r="E18" i="17"/>
  <c r="D17" i="17"/>
  <c r="E18" i="16"/>
  <c r="D17" i="16"/>
  <c r="E18" i="14"/>
  <c r="D17" i="14"/>
  <c r="E18" i="13"/>
  <c r="D17" i="13"/>
  <c r="E18" i="12"/>
  <c r="D17" i="12"/>
  <c r="E18" i="11"/>
  <c r="D17" i="11"/>
  <c r="E18" i="10"/>
  <c r="D17" i="10"/>
  <c r="D17" i="9"/>
  <c r="E18" i="9"/>
  <c r="E18" i="8"/>
  <c r="D17" i="8"/>
  <c r="E18" i="3"/>
  <c r="D17" i="3"/>
  <c r="D19" i="2"/>
  <c r="D17" i="6"/>
  <c r="E18" i="6"/>
  <c r="E18" i="5"/>
  <c r="D17" i="5"/>
  <c r="E18" i="1"/>
  <c r="D17" i="1"/>
  <c r="F27" i="7" l="1"/>
  <c r="F46" i="15"/>
  <c r="F47" i="15" s="1"/>
  <c r="F21" i="7"/>
  <c r="F46" i="19"/>
  <c r="F47" i="19" s="1"/>
  <c r="D19" i="16"/>
  <c r="E45" i="16" s="1"/>
  <c r="E45" i="4"/>
  <c r="E20" i="4"/>
  <c r="E45" i="18"/>
  <c r="D20" i="18"/>
  <c r="D20" i="15"/>
  <c r="D20" i="19"/>
  <c r="E20" i="15"/>
  <c r="D19" i="25"/>
  <c r="D20" i="25" s="1"/>
  <c r="D19" i="24"/>
  <c r="E20" i="24" s="1"/>
  <c r="D19" i="12"/>
  <c r="D20" i="12" s="1"/>
  <c r="D19" i="13"/>
  <c r="D20" i="13" s="1"/>
  <c r="D19" i="14"/>
  <c r="D20" i="14" s="1"/>
  <c r="E20" i="19"/>
  <c r="E45" i="21"/>
  <c r="E20" i="21"/>
  <c r="D19" i="8"/>
  <c r="E45" i="8" s="1"/>
  <c r="D19" i="5"/>
  <c r="D20" i="5" s="1"/>
  <c r="D19" i="3"/>
  <c r="D20" i="3" s="1"/>
  <c r="D19" i="23"/>
  <c r="D19" i="22"/>
  <c r="D19" i="20"/>
  <c r="D19" i="17"/>
  <c r="D19" i="11"/>
  <c r="D19" i="10"/>
  <c r="D19" i="9"/>
  <c r="D19" i="1"/>
  <c r="E20" i="1" s="1"/>
  <c r="D19" i="6"/>
  <c r="D20" i="2"/>
  <c r="E45" i="2"/>
  <c r="E20" i="2"/>
  <c r="F48" i="15" l="1"/>
  <c r="H27" i="7" s="1"/>
  <c r="G27" i="7"/>
  <c r="F25" i="7"/>
  <c r="F46" i="16"/>
  <c r="F47" i="16" s="1"/>
  <c r="F23" i="7"/>
  <c r="F46" i="18"/>
  <c r="F47" i="18" s="1"/>
  <c r="F48" i="19"/>
  <c r="F18" i="7"/>
  <c r="F46" i="21"/>
  <c r="F47" i="21" s="1"/>
  <c r="F14" i="7"/>
  <c r="F46" i="8"/>
  <c r="F47" i="8" s="1"/>
  <c r="F11" i="7"/>
  <c r="F46" i="4"/>
  <c r="F47" i="4" s="1"/>
  <c r="F9" i="7"/>
  <c r="F46" i="2"/>
  <c r="F47" i="2" s="1"/>
  <c r="D20" i="24"/>
  <c r="D20" i="16"/>
  <c r="E45" i="24"/>
  <c r="E20" i="16"/>
  <c r="E20" i="5"/>
  <c r="E45" i="5"/>
  <c r="E20" i="25"/>
  <c r="E20" i="12"/>
  <c r="E45" i="12"/>
  <c r="E45" i="25"/>
  <c r="E20" i="13"/>
  <c r="E45" i="13"/>
  <c r="E45" i="14"/>
  <c r="E20" i="14"/>
  <c r="E20" i="8"/>
  <c r="D20" i="8"/>
  <c r="E20" i="3"/>
  <c r="E45" i="3"/>
  <c r="E45" i="1"/>
  <c r="F8" i="7" s="1"/>
  <c r="D20" i="1"/>
  <c r="D20" i="23"/>
  <c r="E45" i="23"/>
  <c r="E20" i="23"/>
  <c r="E45" i="22"/>
  <c r="E20" i="22"/>
  <c r="D20" i="22"/>
  <c r="E20" i="20"/>
  <c r="E45" i="20"/>
  <c r="D20" i="20"/>
  <c r="D20" i="17"/>
  <c r="E45" i="17"/>
  <c r="E20" i="17"/>
  <c r="D20" i="11"/>
  <c r="E20" i="11"/>
  <c r="E45" i="11"/>
  <c r="D20" i="10"/>
  <c r="E45" i="10"/>
  <c r="E20" i="10"/>
  <c r="D20" i="9"/>
  <c r="E45" i="9"/>
  <c r="E20" i="9"/>
  <c r="E45" i="6"/>
  <c r="E20" i="6"/>
  <c r="D20" i="6"/>
  <c r="F31" i="7" l="1"/>
  <c r="F46" i="25"/>
  <c r="F47" i="25" s="1"/>
  <c r="F30" i="7"/>
  <c r="F46" i="24"/>
  <c r="F47" i="24" s="1"/>
  <c r="F29" i="7"/>
  <c r="F46" i="12"/>
  <c r="F47" i="12" s="1"/>
  <c r="F28" i="7"/>
  <c r="F46" i="13"/>
  <c r="F47" i="13" s="1"/>
  <c r="F26" i="7"/>
  <c r="F46" i="17"/>
  <c r="F47" i="17" s="1"/>
  <c r="F48" i="16"/>
  <c r="H25" i="7" s="1"/>
  <c r="G25" i="7"/>
  <c r="F24" i="7"/>
  <c r="F46" i="14"/>
  <c r="F47" i="14" s="1"/>
  <c r="F48" i="18"/>
  <c r="H23" i="7" s="1"/>
  <c r="G23" i="7"/>
  <c r="F22" i="7"/>
  <c r="F46" i="22"/>
  <c r="F47" i="22" s="1"/>
  <c r="G21" i="7" s="1"/>
  <c r="F19" i="7"/>
  <c r="F46" i="23"/>
  <c r="F47" i="23" s="1"/>
  <c r="F48" i="21"/>
  <c r="H18" i="7" s="1"/>
  <c r="G18" i="7"/>
  <c r="F17" i="7"/>
  <c r="F46" i="11"/>
  <c r="F47" i="11" s="1"/>
  <c r="F16" i="7"/>
  <c r="F46" i="10"/>
  <c r="F47" i="10" s="1"/>
  <c r="F15" i="7"/>
  <c r="F46" i="9"/>
  <c r="F47" i="9" s="1"/>
  <c r="F48" i="8"/>
  <c r="H14" i="7" s="1"/>
  <c r="G14" i="7"/>
  <c r="F13" i="7"/>
  <c r="F46" i="6"/>
  <c r="F47" i="6" s="1"/>
  <c r="F12" i="7"/>
  <c r="F46" i="5"/>
  <c r="F47" i="5" s="1"/>
  <c r="G11" i="7"/>
  <c r="F48" i="4"/>
  <c r="H11" i="7" s="1"/>
  <c r="F10" i="7"/>
  <c r="F46" i="3"/>
  <c r="F47" i="3" s="1"/>
  <c r="G9" i="7"/>
  <c r="F48" i="2"/>
  <c r="H9" i="7" s="1"/>
  <c r="F46" i="1"/>
  <c r="F20" i="7"/>
  <c r="F46" i="20"/>
  <c r="F47" i="20" s="1"/>
  <c r="F48" i="25" l="1"/>
  <c r="H31" i="7" s="1"/>
  <c r="G31" i="7"/>
  <c r="F48" i="24"/>
  <c r="H30" i="7" s="1"/>
  <c r="G30" i="7"/>
  <c r="F48" i="12"/>
  <c r="H29" i="7" s="1"/>
  <c r="G29" i="7"/>
  <c r="F48" i="13"/>
  <c r="H28" i="7" s="1"/>
  <c r="G28" i="7"/>
  <c r="F48" i="17"/>
  <c r="H26" i="7" s="1"/>
  <c r="G26" i="7"/>
  <c r="F48" i="14"/>
  <c r="H24" i="7" s="1"/>
  <c r="G24" i="7"/>
  <c r="F48" i="22"/>
  <c r="G22" i="7"/>
  <c r="F48" i="23"/>
  <c r="H19" i="7" s="1"/>
  <c r="G19" i="7"/>
  <c r="F48" i="11"/>
  <c r="H17" i="7" s="1"/>
  <c r="G17" i="7"/>
  <c r="F48" i="10"/>
  <c r="H16" i="7" s="1"/>
  <c r="G16" i="7"/>
  <c r="F48" i="9"/>
  <c r="H15" i="7" s="1"/>
  <c r="G15" i="7"/>
  <c r="G13" i="7"/>
  <c r="F48" i="6"/>
  <c r="H13" i="7" s="1"/>
  <c r="G12" i="7"/>
  <c r="F48" i="5"/>
  <c r="H12" i="7" s="1"/>
  <c r="G10" i="7"/>
  <c r="F48" i="3"/>
  <c r="H10" i="7" s="1"/>
  <c r="F48" i="20"/>
  <c r="H20" i="7" s="1"/>
  <c r="G20" i="7"/>
  <c r="H22" i="7" l="1"/>
  <c r="H21" i="7"/>
  <c r="D7" i="1"/>
  <c r="A45" i="1" s="1"/>
  <c r="M7" i="1" l="1"/>
  <c r="F47" i="1" l="1"/>
  <c r="F48" i="1" s="1"/>
  <c r="H8" i="7" s="1"/>
  <c r="H32" i="7" s="1"/>
  <c r="G8" i="7" l="1"/>
</calcChain>
</file>

<file path=xl/sharedStrings.xml><?xml version="1.0" encoding="utf-8"?>
<sst xmlns="http://schemas.openxmlformats.org/spreadsheetml/2006/main" count="2700" uniqueCount="217">
  <si>
    <t>FQ415-023 - PLANILHA DE CUSTOS E FORMAÇÃO DE PREÇOS SEM AVISO PRÉVIO - LEI DA ESTATAIS - POSTO 1</t>
  </si>
  <si>
    <t>A - DEMONSTRATIVO DE CUSTOS MENSAIS</t>
  </si>
  <si>
    <t>I - MÃO DE OBRA</t>
  </si>
  <si>
    <t>II - REMUNERAÇÃO, BENEFÍCIOS E INSUMOS</t>
  </si>
  <si>
    <t>Descrição</t>
  </si>
  <si>
    <t>Percentual</t>
  </si>
  <si>
    <t>Valor (R$)</t>
  </si>
  <si>
    <t>I.1. Salários</t>
  </si>
  <si>
    <t>Composição da remuneração</t>
  </si>
  <si>
    <t>1.A. Salário base</t>
  </si>
  <si>
    <r>
      <t xml:space="preserve">I.2. Encargos sociais mensais sobre salários </t>
    </r>
    <r>
      <rPr>
        <vertAlign val="superscript"/>
        <sz val="9"/>
        <rFont val="Arial"/>
        <family val="2"/>
      </rPr>
      <t>(1)</t>
    </r>
  </si>
  <si>
    <t>1.B. Adicional de periculosidade</t>
  </si>
  <si>
    <t>I.3. Insumos mensais de mão de obra - benefícios</t>
  </si>
  <si>
    <t>1.C. Adicional de insalubridade</t>
  </si>
  <si>
    <t>I.4. Insumos mensais de mão de obra - uniforme, EPI e outros</t>
  </si>
  <si>
    <t>1.D. Adicional noturno</t>
  </si>
  <si>
    <t>Subtotal 1</t>
  </si>
  <si>
    <t>1.E. Adicional de hora extra</t>
  </si>
  <si>
    <r>
      <t xml:space="preserve">I.6. Despesas Mensais Administrativas e Operacionais </t>
    </r>
    <r>
      <rPr>
        <vertAlign val="superscript"/>
        <sz val="9"/>
        <rFont val="Arial"/>
        <family val="2"/>
      </rPr>
      <t>(2)</t>
    </r>
  </si>
  <si>
    <t>1.F. Intervalo intrajornada</t>
  </si>
  <si>
    <t>Qtd de Passagens</t>
  </si>
  <si>
    <t>Valor da passagem</t>
  </si>
  <si>
    <t>Qtd de Dias</t>
  </si>
  <si>
    <t>Total com Descontos</t>
  </si>
  <si>
    <r>
      <t xml:space="preserve">I.7. Lucro mensal </t>
    </r>
    <r>
      <rPr>
        <vertAlign val="superscript"/>
        <sz val="9"/>
        <rFont val="Arial"/>
        <family val="2"/>
      </rPr>
      <t>(3)</t>
    </r>
  </si>
  <si>
    <t>1.G. Outros (especificar)</t>
  </si>
  <si>
    <t>Subtotal 2</t>
  </si>
  <si>
    <t>Benefícios mensais e diários</t>
  </si>
  <si>
    <t>2.A. Transporte</t>
  </si>
  <si>
    <t>Subtotal 3</t>
  </si>
  <si>
    <t>2.B. Auxílio alimentação</t>
  </si>
  <si>
    <r>
      <t xml:space="preserve">I.8. Tributos sobre preço hora/homem proposto </t>
    </r>
    <r>
      <rPr>
        <vertAlign val="superscript"/>
        <sz val="9"/>
        <rFont val="Arial"/>
        <family val="2"/>
      </rPr>
      <t>(4)</t>
    </r>
  </si>
  <si>
    <t>2.C. Assistência médica e familiar</t>
  </si>
  <si>
    <t>CUSTO TOTAL MENSAL - MÃO DE OBRA</t>
  </si>
  <si>
    <t>2.D. Auxílio creche</t>
  </si>
  <si>
    <t>FATOR K</t>
  </si>
  <si>
    <t>2.E. Seguro de vida, invalidez e funeral</t>
  </si>
  <si>
    <t>(1) percentual transposto da planilha B e aplicável aos salários.</t>
  </si>
  <si>
    <t>2.F. Assistência odontológica</t>
  </si>
  <si>
    <t>(2) percentual aplicável aos subtotais 1.</t>
  </si>
  <si>
    <t>2.G. Outros (especificar)</t>
  </si>
  <si>
    <t>(3) percentual aplicável aos subtotais 1 e às despesas mensais administrativas e operacionais.</t>
  </si>
  <si>
    <t>Insumos diversos</t>
  </si>
  <si>
    <t>3.A. Uniformes</t>
  </si>
  <si>
    <t>(4) tributos - percentual transposto da planilha C e aplicável ao custo total mensal (calcula-se "por fora" sobre o subtotal 3).</t>
  </si>
  <si>
    <t>3.B. Materiais</t>
  </si>
  <si>
    <t>3.C. Equipamentos ou EPI</t>
  </si>
  <si>
    <t>3.D. Outros (especificar)</t>
  </si>
  <si>
    <t xml:space="preserve"> TOTAL</t>
  </si>
  <si>
    <t xml:space="preserve">B - ENCARGOS SOCIAIS INCIDENTES SOBRE A REMUNERAÇÃO </t>
  </si>
  <si>
    <t xml:space="preserve">C - TRIBUTOS </t>
  </si>
  <si>
    <t>GRUPO 1</t>
  </si>
  <si>
    <t>GRUPO 2</t>
  </si>
  <si>
    <t>GRUPO 3</t>
  </si>
  <si>
    <t>DESCRIÇÃO</t>
  </si>
  <si>
    <t>%</t>
  </si>
  <si>
    <t>1.1. INSS</t>
  </si>
  <si>
    <t>2.1. 13º Salário</t>
  </si>
  <si>
    <t>3.1. Aviso prévio indenizado</t>
  </si>
  <si>
    <t>ISS</t>
  </si>
  <si>
    <t>1.2. SESC / SESI / SEST</t>
  </si>
  <si>
    <t>2.2. Licença maternidade</t>
  </si>
  <si>
    <t>3.2. Incidência do FGTS sobre o item 3.1</t>
  </si>
  <si>
    <t>PIS/Pasep</t>
  </si>
  <si>
    <t>1.3. SENAC / SENAI / SENAT</t>
  </si>
  <si>
    <t>2.3. Férias + 1/3</t>
  </si>
  <si>
    <t>3.3. Multa do FGTS</t>
  </si>
  <si>
    <t>Cofins</t>
  </si>
  <si>
    <t>1.4. INCRA</t>
  </si>
  <si>
    <t>2.4. Ausência por doença</t>
  </si>
  <si>
    <t>Somatório do GRUPO 3</t>
  </si>
  <si>
    <t>1.5. Salário Educação</t>
  </si>
  <si>
    <t>2.5. Licença paternidade</t>
  </si>
  <si>
    <t>TOTAL</t>
  </si>
  <si>
    <t>1.6. FGTS</t>
  </si>
  <si>
    <t>2.6. Ausências Legais</t>
  </si>
  <si>
    <t>1.7. Seguro Acidente de Trabalho</t>
  </si>
  <si>
    <t>2.7. Acidente de Trabalho</t>
  </si>
  <si>
    <t>GRUPO 4</t>
  </si>
  <si>
    <t>1.8. SEBRAE</t>
  </si>
  <si>
    <t>2.8. Outros (especificar)</t>
  </si>
  <si>
    <t>4.1. Incidência do Grupo 1 sobre o Grupo 2</t>
  </si>
  <si>
    <t>Cálculos da Multa do FGTS</t>
  </si>
  <si>
    <t>Somatório do GRUPO 1</t>
  </si>
  <si>
    <t>Somatório do GRUPO 2</t>
  </si>
  <si>
    <t>Somatório do GRUPO 4</t>
  </si>
  <si>
    <t>=(((0,4+0,1)*0,08)*J31)</t>
  </si>
  <si>
    <t>=((0,08*0,5*0,9*(1+(5/56)+(5/56)+(1/3)*(5/56)))*J31</t>
  </si>
  <si>
    <t>TOTAL DOS ENCARGOS</t>
  </si>
  <si>
    <t>CONSOLIDAÇÃO DO VALOR POR POSTO</t>
  </si>
  <si>
    <t>Dados complementares para composição dos custos referentes à mão de obra</t>
  </si>
  <si>
    <t>Qtde. de MAO por Posto</t>
  </si>
  <si>
    <t>Base de Cálculo
Hora mês</t>
  </si>
  <si>
    <t>Preço por MAO</t>
  </si>
  <si>
    <t>Quant. de Horas por Mês</t>
  </si>
  <si>
    <t>Acordo, Convenção ou Sentença Normativa em Dissídio Coletivo (Nº de Registro no MTE)</t>
  </si>
  <si>
    <t>Salário normativo da categoria profissional</t>
  </si>
  <si>
    <t>Valor mensal da Mão de Obra</t>
  </si>
  <si>
    <t>Data base da categoria (dia/mês/ano)</t>
  </si>
  <si>
    <t>Valor mensal do Posto 1</t>
  </si>
  <si>
    <t>Município / UF</t>
  </si>
  <si>
    <t>Valor total do Posto 1</t>
  </si>
  <si>
    <t>Nº de meses de execução contratual</t>
  </si>
  <si>
    <t>Versão: 0</t>
  </si>
  <si>
    <t>OBS: SOMENTE PREENCHER OS CAMPOS DESTACADOS DE AMARELO.</t>
  </si>
  <si>
    <t>FQ415-023 - PLANILHA DE CUSTOS E FORMAÇÃO DE PREÇOS SEM AVISO PRÉVIO - LEI DA ESTATAIS - POSTO 2</t>
  </si>
  <si>
    <t>Valor mensal do Posto 2</t>
  </si>
  <si>
    <t>Valor total do Posto 2</t>
  </si>
  <si>
    <t>FQ415-023 - PLANILHA DE CUSTOS E FORMAÇÃO DE PREÇOS SEM AVISO PRÉVIO - LEI DA ESTATAIS - POSTO 3</t>
  </si>
  <si>
    <t>Valor mensal do Posto 3</t>
  </si>
  <si>
    <t>Valor total do Posto 3</t>
  </si>
  <si>
    <t>FQ415-023 - PLANILHA DE CUSTOS E FORMAÇÃO DE PREÇOS SEM AVISO PRÉVIO - LEI DA ESTATAIS - POSTO 4</t>
  </si>
  <si>
    <t>Valor mensal do Posto 4</t>
  </si>
  <si>
    <t>Valor total do Posto 4</t>
  </si>
  <si>
    <t>FQ415-023 - PLANILHA DE CUSTOS E FORMAÇÃO DE PREÇOS SEM AVISO PRÉVIO - LEI DA ESTATAIS - POSTO 5</t>
  </si>
  <si>
    <t>Valor mensal do Posto 5</t>
  </si>
  <si>
    <t>Valor total do Posto 5</t>
  </si>
  <si>
    <t>FQ415-023 - PLANILHA DE CUSTOS E FORMAÇÃO DE PREÇOS SEM AVISO PRÉVIO - LEI DA ESTATAIS - POSTO 6</t>
  </si>
  <si>
    <t>Valor mensal do Posto 6</t>
  </si>
  <si>
    <t>Valor total do Posto 6</t>
  </si>
  <si>
    <t>FQ415-023 - PLANILHA DE CUSTOS E FORMAÇÃO DE PREÇOS SEM AVISO PRÉVIO - LEI DA ESTATAIS</t>
  </si>
  <si>
    <t>Consolidação de Proposta Comercial</t>
  </si>
  <si>
    <t>Posto</t>
  </si>
  <si>
    <t>Descrição do Posto</t>
  </si>
  <si>
    <t>Horas</t>
  </si>
  <si>
    <t>Qtde. de MAO por posto</t>
  </si>
  <si>
    <t>Valor mensal por MAO</t>
  </si>
  <si>
    <t>Valor mensal por posto</t>
  </si>
  <si>
    <t>Total do posto</t>
  </si>
  <si>
    <t>Posto 1</t>
  </si>
  <si>
    <t>Posto 2</t>
  </si>
  <si>
    <t>Posto 3</t>
  </si>
  <si>
    <t>Posto 4</t>
  </si>
  <si>
    <t>Posto 5</t>
  </si>
  <si>
    <t>Posto 6</t>
  </si>
  <si>
    <t>Posto 7</t>
  </si>
  <si>
    <t>Posto 8</t>
  </si>
  <si>
    <t>Posto 9</t>
  </si>
  <si>
    <t>Posto 10</t>
  </si>
  <si>
    <t>Posto 11</t>
  </si>
  <si>
    <t>Posto 12</t>
  </si>
  <si>
    <t>Posto 13</t>
  </si>
  <si>
    <t>Posto 14</t>
  </si>
  <si>
    <t>Posto 15</t>
  </si>
  <si>
    <t>Posto 16</t>
  </si>
  <si>
    <t>Posto 17</t>
  </si>
  <si>
    <t>Posto 18</t>
  </si>
  <si>
    <t>Posto 19</t>
  </si>
  <si>
    <t>Posto 20</t>
  </si>
  <si>
    <t>Posto 21</t>
  </si>
  <si>
    <t>Posto 22</t>
  </si>
  <si>
    <t>Posto 23</t>
  </si>
  <si>
    <t>Posto 24</t>
  </si>
  <si>
    <t>VALOR GLOBAL</t>
  </si>
  <si>
    <t>2.G. Outros (Somatória dos Benefícios)</t>
  </si>
  <si>
    <t>CPRB</t>
  </si>
  <si>
    <t>,</t>
  </si>
  <si>
    <t>SALÁRIO</t>
  </si>
  <si>
    <t xml:space="preserve">Desenvolvedor Mainframe </t>
  </si>
  <si>
    <t xml:space="preserve">Desenvolvedor Full Stack </t>
  </si>
  <si>
    <t xml:space="preserve">Desenvolvedor de Aplicativos Móveis </t>
  </si>
  <si>
    <t xml:space="preserve">Analista de Práticas Ágeis </t>
  </si>
  <si>
    <t xml:space="preserve">Analista de Negócios </t>
  </si>
  <si>
    <t xml:space="preserve">Analista de Dados </t>
  </si>
  <si>
    <t xml:space="preserve">Analista de Infraestrutura </t>
  </si>
  <si>
    <t xml:space="preserve">Analista de Suporte e Automação </t>
  </si>
  <si>
    <t xml:space="preserve">Analista de Rede e Segurança </t>
  </si>
  <si>
    <t xml:space="preserve">Arquiteto de Rede </t>
  </si>
  <si>
    <t xml:space="preserve">Analista de Monitoração e Observabilidade </t>
  </si>
  <si>
    <t xml:space="preserve">Arquiteto Cloud </t>
  </si>
  <si>
    <t xml:space="preserve">Arquiteto de Software </t>
  </si>
  <si>
    <t xml:space="preserve">Arquiteto de Banco de Dados </t>
  </si>
  <si>
    <t xml:space="preserve">Analista de Sistemas Operacionais </t>
  </si>
  <si>
    <t xml:space="preserve">Analista de Cybersegurança </t>
  </si>
  <si>
    <t xml:space="preserve">Desenvolvedor Front-End </t>
  </si>
  <si>
    <t xml:space="preserve">Arquiteto de Infra de TI </t>
  </si>
  <si>
    <t xml:space="preserve">Cientista de Dados </t>
  </si>
  <si>
    <t xml:space="preserve">Engenheiro de Dados </t>
  </si>
  <si>
    <t xml:space="preserve">Gestão de Projetos </t>
  </si>
  <si>
    <t xml:space="preserve">Analista UX/UI </t>
  </si>
  <si>
    <t xml:space="preserve">Analista de Teste </t>
  </si>
  <si>
    <t xml:space="preserve">Engenheiro de IA </t>
  </si>
  <si>
    <t>Valor mensal do Posto 12</t>
  </si>
  <si>
    <t>Valor total do Posto 12</t>
  </si>
  <si>
    <t>Valor mensal do Posto 13</t>
  </si>
  <si>
    <t>Valor total do Posto 13</t>
  </si>
  <si>
    <t>Valor mensal do Posto 14</t>
  </si>
  <si>
    <t>Valor total do Posto 15</t>
  </si>
  <si>
    <t>Valor mensal do Posto 15</t>
  </si>
  <si>
    <t>Valor mensal do Posto 22</t>
  </si>
  <si>
    <t>Valor total do Posto 22</t>
  </si>
  <si>
    <t>Valor mensal do Posto 16</t>
  </si>
  <si>
    <t>Valor total do Posto 16</t>
  </si>
  <si>
    <t>Valor mensal do Posto 23</t>
  </si>
  <si>
    <t>Valor total do Posto 23</t>
  </si>
  <si>
    <t>Valor mensal do Posto 17</t>
  </si>
  <si>
    <t>Valor total do Posto 17</t>
  </si>
  <si>
    <t>Valor mensal do Posto 18</t>
  </si>
  <si>
    <t>Valor total do Posto 18</t>
  </si>
  <si>
    <t>Valor mensal do Posto 19</t>
  </si>
  <si>
    <t>Valor total do Posto 19</t>
  </si>
  <si>
    <t>Valor mensal do Posto 20</t>
  </si>
  <si>
    <t>Valor total do Posto 20</t>
  </si>
  <si>
    <t>Valor mensal do Posto 21</t>
  </si>
  <si>
    <t>Valor total do Posto 21</t>
  </si>
  <si>
    <t>Valor mensal do Posto 24</t>
  </si>
  <si>
    <t>Valor total do Posto 24</t>
  </si>
  <si>
    <t>Valor mensal do Posto 7</t>
  </si>
  <si>
    <t>Valor total do Posto 7</t>
  </si>
  <si>
    <t>Valor mensal do Posto 8</t>
  </si>
  <si>
    <t>Valor total do Posto 8</t>
  </si>
  <si>
    <t>Valor mensal do Posto 9</t>
  </si>
  <si>
    <t>Valor total do Posto 9</t>
  </si>
  <si>
    <t>Valor mensal do Posto 10</t>
  </si>
  <si>
    <t>Valor total do Posto 10</t>
  </si>
  <si>
    <t>Valor mensal do Posto 11</t>
  </si>
  <si>
    <t>Valor total do Posto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</si>
</sst>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&quot;R$&quot;\ #,##0.0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8.5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theme="0" tint="-0.14999847407452621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7">
    <xf numFmtId="0" fontId="0" fillId="0" borderId="0" xfId="0"/>
    <xf numFmtId="0" fontId="1" fillId="0" borderId="0" xfId="1" applyProtection="1">
      <protection hidden="1"/>
    </xf>
    <xf numFmtId="0" fontId="1" fillId="0" borderId="0" xfId="1" applyAlignment="1" applyProtection="1">
      <alignment horizontal="right"/>
      <protection hidden="1"/>
    </xf>
    <xf numFmtId="0" fontId="2" fillId="0" borderId="0" xfId="1" applyFont="1" applyAlignment="1" applyProtection="1">
      <alignment vertical="center" wrapText="1"/>
      <protection hidden="1"/>
    </xf>
    <xf numFmtId="0" fontId="2" fillId="0" borderId="0" xfId="1" applyFont="1" applyAlignment="1" applyProtection="1">
      <alignment vertical="center" wrapText="1"/>
      <protection locked="0"/>
    </xf>
    <xf numFmtId="0" fontId="4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vertical="center"/>
      <protection hidden="1"/>
    </xf>
    <xf numFmtId="0" fontId="6" fillId="0" borderId="0" xfId="1" applyFont="1" applyAlignment="1" applyProtection="1">
      <alignment vertical="center" wrapText="1"/>
      <protection hidden="1"/>
    </xf>
    <xf numFmtId="0" fontId="6" fillId="0" borderId="5" xfId="1" applyFont="1" applyBorder="1" applyAlignment="1" applyProtection="1">
      <alignment vertical="center" wrapText="1"/>
      <protection hidden="1"/>
    </xf>
    <xf numFmtId="0" fontId="2" fillId="0" borderId="14" xfId="1" applyFont="1" applyBorder="1" applyAlignment="1" applyProtection="1">
      <alignment horizontal="center" vertical="center" wrapText="1"/>
      <protection hidden="1"/>
    </xf>
    <xf numFmtId="0" fontId="2" fillId="0" borderId="15" xfId="1" applyFont="1" applyBorder="1" applyAlignment="1" applyProtection="1">
      <alignment horizontal="center" vertical="center" wrapText="1"/>
      <protection hidden="1"/>
    </xf>
    <xf numFmtId="0" fontId="2" fillId="0" borderId="5" xfId="1" applyFont="1" applyBorder="1" applyAlignment="1" applyProtection="1">
      <alignment horizontal="center" vertical="center" wrapText="1"/>
      <protection hidden="1"/>
    </xf>
    <xf numFmtId="0" fontId="2" fillId="0" borderId="0" xfId="1" applyFont="1" applyAlignment="1" applyProtection="1">
      <alignment horizontal="center" vertical="center" wrapText="1"/>
      <protection hidden="1"/>
    </xf>
    <xf numFmtId="10" fontId="1" fillId="3" borderId="16" xfId="2" applyNumberFormat="1" applyFont="1" applyFill="1" applyBorder="1" applyAlignment="1" applyProtection="1">
      <alignment vertical="center" wrapText="1"/>
      <protection hidden="1"/>
    </xf>
    <xf numFmtId="164" fontId="1" fillId="3" borderId="18" xfId="3" applyFont="1" applyFill="1" applyBorder="1" applyAlignment="1" applyProtection="1">
      <alignment horizontal="right" vertical="center" wrapText="1"/>
      <protection hidden="1"/>
    </xf>
    <xf numFmtId="10" fontId="1" fillId="0" borderId="5" xfId="2" applyNumberFormat="1" applyFont="1" applyFill="1" applyBorder="1" applyAlignment="1" applyProtection="1">
      <alignment vertical="center" wrapText="1"/>
      <protection hidden="1"/>
    </xf>
    <xf numFmtId="164" fontId="1" fillId="0" borderId="0" xfId="3" applyFont="1" applyFill="1" applyBorder="1" applyAlignment="1" applyProtection="1">
      <alignment horizontal="right" vertical="center" wrapText="1"/>
      <protection hidden="1"/>
    </xf>
    <xf numFmtId="10" fontId="1" fillId="3" borderId="21" xfId="2" applyNumberFormat="1" applyFont="1" applyFill="1" applyBorder="1" applyAlignment="1" applyProtection="1">
      <alignment vertical="center"/>
      <protection hidden="1"/>
    </xf>
    <xf numFmtId="0" fontId="1" fillId="0" borderId="5" xfId="1" applyBorder="1" applyAlignment="1" applyProtection="1">
      <alignment vertical="center"/>
      <protection hidden="1"/>
    </xf>
    <xf numFmtId="10" fontId="1" fillId="3" borderId="23" xfId="2" applyNumberFormat="1" applyFont="1" applyFill="1" applyBorder="1" applyAlignment="1" applyProtection="1">
      <alignment vertical="center" wrapText="1"/>
      <protection hidden="1"/>
    </xf>
    <xf numFmtId="164" fontId="1" fillId="3" borderId="24" xfId="3" applyFont="1" applyFill="1" applyBorder="1" applyAlignment="1" applyProtection="1">
      <alignment horizontal="right" vertical="center" wrapText="1"/>
      <protection hidden="1"/>
    </xf>
    <xf numFmtId="10" fontId="1" fillId="2" borderId="29" xfId="2" applyNumberFormat="1" applyFont="1" applyFill="1" applyBorder="1" applyAlignment="1" applyProtection="1">
      <alignment vertical="center"/>
      <protection locked="0"/>
    </xf>
    <xf numFmtId="164" fontId="1" fillId="3" borderId="30" xfId="3" applyFont="1" applyFill="1" applyBorder="1" applyAlignment="1" applyProtection="1">
      <alignment horizontal="right" vertical="center" wrapText="1"/>
      <protection hidden="1"/>
    </xf>
    <xf numFmtId="0" fontId="6" fillId="0" borderId="0" xfId="1" applyFont="1" applyAlignment="1" applyProtection="1">
      <alignment vertical="center"/>
      <protection hidden="1"/>
    </xf>
    <xf numFmtId="10" fontId="1" fillId="3" borderId="29" xfId="2" applyNumberFormat="1" applyFont="1" applyFill="1" applyBorder="1" applyAlignment="1" applyProtection="1">
      <alignment vertical="center"/>
      <protection hidden="1"/>
    </xf>
    <xf numFmtId="164" fontId="1" fillId="2" borderId="31" xfId="3" applyFont="1" applyFill="1" applyBorder="1" applyAlignment="1" applyProtection="1">
      <alignment horizontal="right" vertical="center" wrapText="1"/>
      <protection locked="0"/>
    </xf>
    <xf numFmtId="164" fontId="1" fillId="2" borderId="30" xfId="3" applyFont="1" applyFill="1" applyBorder="1" applyAlignment="1" applyProtection="1">
      <alignment horizontal="right" vertical="center" wrapText="1"/>
      <protection locked="0"/>
    </xf>
    <xf numFmtId="10" fontId="1" fillId="2" borderId="23" xfId="2" applyNumberFormat="1" applyFont="1" applyFill="1" applyBorder="1" applyAlignment="1" applyProtection="1">
      <alignment vertical="center" wrapText="1"/>
      <protection locked="0"/>
    </xf>
    <xf numFmtId="10" fontId="1" fillId="3" borderId="39" xfId="2" applyNumberFormat="1" applyFont="1" applyFill="1" applyBorder="1" applyAlignment="1" applyProtection="1">
      <alignment vertical="center"/>
      <protection hidden="1"/>
    </xf>
    <xf numFmtId="164" fontId="1" fillId="2" borderId="40" xfId="3" applyFont="1" applyFill="1" applyBorder="1" applyAlignment="1" applyProtection="1">
      <alignment horizontal="right" vertical="center" wrapText="1"/>
      <protection locked="0"/>
    </xf>
    <xf numFmtId="10" fontId="1" fillId="3" borderId="45" xfId="2" applyNumberFormat="1" applyFont="1" applyFill="1" applyBorder="1" applyAlignment="1" applyProtection="1">
      <alignment vertical="center"/>
      <protection hidden="1"/>
    </xf>
    <xf numFmtId="40" fontId="1" fillId="3" borderId="22" xfId="5" applyNumberFormat="1" applyFont="1" applyFill="1" applyBorder="1" applyAlignment="1" applyProtection="1">
      <alignment horizontal="right" vertical="center" wrapText="1"/>
      <protection hidden="1"/>
    </xf>
    <xf numFmtId="0" fontId="1" fillId="2" borderId="41" xfId="1" applyFill="1" applyBorder="1" applyAlignment="1" applyProtection="1">
      <alignment horizontal="center" vertical="center"/>
      <protection locked="0"/>
    </xf>
    <xf numFmtId="164" fontId="1" fillId="2" borderId="42" xfId="3" applyFont="1" applyFill="1" applyBorder="1" applyAlignment="1" applyProtection="1">
      <alignment horizontal="center" vertical="center" wrapText="1"/>
      <protection locked="0"/>
    </xf>
    <xf numFmtId="43" fontId="1" fillId="3" borderId="43" xfId="1" applyNumberFormat="1" applyFill="1" applyBorder="1" applyAlignment="1">
      <alignment horizontal="center"/>
    </xf>
    <xf numFmtId="10" fontId="1" fillId="3" borderId="46" xfId="2" applyNumberFormat="1" applyFont="1" applyFill="1" applyBorder="1" applyAlignment="1" applyProtection="1">
      <alignment vertical="center" wrapText="1"/>
      <protection hidden="1"/>
    </xf>
    <xf numFmtId="164" fontId="1" fillId="3" borderId="48" xfId="3" applyFont="1" applyFill="1" applyBorder="1" applyAlignment="1" applyProtection="1">
      <alignment horizontal="right" vertical="center" wrapText="1"/>
      <protection hidden="1"/>
    </xf>
    <xf numFmtId="165" fontId="1" fillId="0" borderId="0" xfId="3" applyNumberFormat="1" applyFont="1" applyFill="1" applyBorder="1" applyAlignment="1" applyProtection="1">
      <alignment vertical="center" wrapText="1"/>
      <protection hidden="1"/>
    </xf>
    <xf numFmtId="0" fontId="9" fillId="0" borderId="0" xfId="1" applyFont="1" applyAlignment="1" applyProtection="1">
      <alignment vertical="center"/>
      <protection hidden="1"/>
    </xf>
    <xf numFmtId="10" fontId="1" fillId="0" borderId="0" xfId="2" applyNumberFormat="1" applyFont="1" applyBorder="1" applyAlignment="1" applyProtection="1">
      <alignment vertical="center"/>
      <protection hidden="1"/>
    </xf>
    <xf numFmtId="164" fontId="1" fillId="2" borderId="15" xfId="3" applyFont="1" applyFill="1" applyBorder="1" applyAlignment="1" applyProtection="1">
      <alignment horizontal="right" vertical="center" wrapText="1"/>
      <protection locked="0"/>
    </xf>
    <xf numFmtId="0" fontId="7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center" wrapText="1"/>
      <protection hidden="1"/>
    </xf>
    <xf numFmtId="0" fontId="5" fillId="0" borderId="53" xfId="1" applyFont="1" applyBorder="1" applyAlignment="1" applyProtection="1">
      <alignment vertical="center"/>
      <protection hidden="1"/>
    </xf>
    <xf numFmtId="0" fontId="6" fillId="0" borderId="6" xfId="1" applyFont="1" applyBorder="1" applyAlignment="1" applyProtection="1">
      <alignment horizontal="center" vertical="center"/>
      <protection hidden="1"/>
    </xf>
    <xf numFmtId="0" fontId="6" fillId="0" borderId="0" xfId="1" applyFont="1" applyAlignment="1" applyProtection="1">
      <alignment horizontal="center" vertical="center"/>
      <protection hidden="1"/>
    </xf>
    <xf numFmtId="0" fontId="1" fillId="0" borderId="8" xfId="1" applyBorder="1" applyAlignment="1" applyProtection="1">
      <alignment horizontal="center" vertical="center"/>
      <protection hidden="1"/>
    </xf>
    <xf numFmtId="0" fontId="7" fillId="0" borderId="16" xfId="1" applyFont="1" applyBorder="1" applyAlignment="1" applyProtection="1">
      <alignment horizontal="left" vertical="center"/>
      <protection hidden="1"/>
    </xf>
    <xf numFmtId="10" fontId="1" fillId="2" borderId="22" xfId="1" applyNumberFormat="1" applyFill="1" applyBorder="1" applyAlignment="1" applyProtection="1">
      <alignment vertical="center"/>
      <protection locked="0"/>
    </xf>
    <xf numFmtId="10" fontId="1" fillId="2" borderId="18" xfId="1" applyNumberFormat="1" applyFill="1" applyBorder="1" applyAlignment="1" applyProtection="1">
      <alignment vertical="center"/>
      <protection locked="0"/>
    </xf>
    <xf numFmtId="10" fontId="1" fillId="2" borderId="10" xfId="1" applyNumberFormat="1" applyFill="1" applyBorder="1" applyAlignment="1" applyProtection="1">
      <alignment vertical="center"/>
      <protection locked="0"/>
    </xf>
    <xf numFmtId="10" fontId="1" fillId="0" borderId="0" xfId="1" applyNumberFormat="1" applyAlignment="1" applyProtection="1">
      <alignment vertical="center"/>
      <protection hidden="1"/>
    </xf>
    <xf numFmtId="10" fontId="1" fillId="2" borderId="10" xfId="2" applyNumberFormat="1" applyFont="1" applyFill="1" applyBorder="1" applyAlignment="1" applyProtection="1">
      <alignment vertical="center" wrapText="1"/>
      <protection locked="0"/>
    </xf>
    <xf numFmtId="0" fontId="7" fillId="0" borderId="23" xfId="1" applyFont="1" applyBorder="1" applyAlignment="1" applyProtection="1">
      <alignment horizontal="left" vertical="center"/>
      <protection hidden="1"/>
    </xf>
    <xf numFmtId="10" fontId="1" fillId="2" borderId="30" xfId="1" applyNumberFormat="1" applyFill="1" applyBorder="1" applyAlignment="1" applyProtection="1">
      <alignment vertical="center"/>
      <protection locked="0"/>
    </xf>
    <xf numFmtId="0" fontId="7" fillId="0" borderId="29" xfId="1" applyFont="1" applyBorder="1" applyAlignment="1" applyProtection="1">
      <alignment horizontal="left"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10" fontId="1" fillId="3" borderId="55" xfId="1" applyNumberFormat="1" applyFill="1" applyBorder="1" applyAlignment="1" applyProtection="1">
      <alignment vertical="center"/>
      <protection hidden="1"/>
    </xf>
    <xf numFmtId="10" fontId="1" fillId="2" borderId="13" xfId="2" applyNumberFormat="1" applyFont="1" applyFill="1" applyBorder="1" applyAlignment="1" applyProtection="1">
      <alignment vertical="center" wrapText="1"/>
      <protection locked="0"/>
    </xf>
    <xf numFmtId="10" fontId="1" fillId="2" borderId="24" xfId="2" applyNumberFormat="1" applyFont="1" applyFill="1" applyBorder="1" applyAlignment="1" applyProtection="1">
      <alignment vertical="center"/>
      <protection locked="0"/>
    </xf>
    <xf numFmtId="10" fontId="1" fillId="3" borderId="38" xfId="1" applyNumberFormat="1" applyFill="1" applyBorder="1" applyAlignment="1" applyProtection="1">
      <alignment vertical="center"/>
      <protection hidden="1"/>
    </xf>
    <xf numFmtId="10" fontId="1" fillId="2" borderId="24" xfId="1" applyNumberFormat="1" applyFill="1" applyBorder="1" applyAlignment="1" applyProtection="1">
      <alignment vertical="center"/>
      <protection locked="0"/>
    </xf>
    <xf numFmtId="10" fontId="6" fillId="3" borderId="43" xfId="1" applyNumberFormat="1" applyFont="1" applyFill="1" applyBorder="1" applyAlignment="1" applyProtection="1">
      <alignment vertical="center"/>
      <protection hidden="1"/>
    </xf>
    <xf numFmtId="10" fontId="1" fillId="2" borderId="11" xfId="2" applyNumberFormat="1" applyFont="1" applyFill="1" applyBorder="1" applyAlignment="1" applyProtection="1">
      <alignment vertical="center" wrapText="1"/>
      <protection locked="0"/>
    </xf>
    <xf numFmtId="0" fontId="6" fillId="0" borderId="7" xfId="1" applyFont="1" applyBorder="1" applyAlignment="1" applyProtection="1">
      <alignment horizontal="center" vertical="center"/>
      <protection hidden="1"/>
    </xf>
    <xf numFmtId="10" fontId="6" fillId="3" borderId="58" xfId="2" applyNumberFormat="1" applyFont="1" applyFill="1" applyBorder="1" applyAlignment="1" applyProtection="1">
      <alignment vertical="center" wrapText="1"/>
      <protection hidden="1"/>
    </xf>
    <xf numFmtId="0" fontId="6" fillId="0" borderId="59" xfId="1" applyFont="1" applyBorder="1" applyAlignment="1" applyProtection="1">
      <alignment horizontal="center" vertical="center"/>
      <protection hidden="1"/>
    </xf>
    <xf numFmtId="0" fontId="6" fillId="0" borderId="53" xfId="1" applyFont="1" applyBorder="1" applyAlignment="1" applyProtection="1">
      <alignment horizontal="center" vertical="center"/>
      <protection hidden="1"/>
    </xf>
    <xf numFmtId="0" fontId="7" fillId="0" borderId="57" xfId="1" applyFont="1" applyBorder="1" applyAlignment="1" applyProtection="1">
      <alignment horizontal="left" vertical="center"/>
      <protection hidden="1"/>
    </xf>
    <xf numFmtId="10" fontId="1" fillId="2" borderId="40" xfId="1" applyNumberFormat="1" applyFill="1" applyBorder="1" applyAlignment="1" applyProtection="1">
      <alignment vertical="center"/>
      <protection locked="0"/>
    </xf>
    <xf numFmtId="10" fontId="1" fillId="3" borderId="22" xfId="1" applyNumberFormat="1" applyFill="1" applyBorder="1" applyAlignment="1" applyProtection="1">
      <alignment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6" fillId="3" borderId="59" xfId="1" applyFont="1" applyFill="1" applyBorder="1" applyAlignment="1" applyProtection="1">
      <alignment horizontal="right" vertical="center"/>
      <protection hidden="1"/>
    </xf>
    <xf numFmtId="10" fontId="6" fillId="0" borderId="0" xfId="1" applyNumberFormat="1" applyFont="1" applyAlignment="1" applyProtection="1">
      <alignment vertical="center"/>
      <protection hidden="1"/>
    </xf>
    <xf numFmtId="0" fontId="10" fillId="0" borderId="0" xfId="1" quotePrefix="1" applyFont="1" applyAlignment="1" applyProtection="1">
      <alignment vertical="center"/>
      <protection hidden="1"/>
    </xf>
    <xf numFmtId="0" fontId="6" fillId="0" borderId="0" xfId="1" applyFont="1" applyAlignment="1" applyProtection="1">
      <alignment horizontal="right" vertical="center"/>
      <protection hidden="1"/>
    </xf>
    <xf numFmtId="0" fontId="6" fillId="3" borderId="2" xfId="1" applyFont="1" applyFill="1" applyBorder="1" applyAlignment="1" applyProtection="1">
      <alignment horizontal="left" vertical="center"/>
      <protection hidden="1"/>
    </xf>
    <xf numFmtId="0" fontId="6" fillId="3" borderId="3" xfId="1" applyFont="1" applyFill="1" applyBorder="1" applyAlignment="1" applyProtection="1">
      <alignment horizontal="left" vertical="center"/>
      <protection hidden="1"/>
    </xf>
    <xf numFmtId="10" fontId="6" fillId="3" borderId="58" xfId="1" applyNumberFormat="1" applyFont="1" applyFill="1" applyBorder="1" applyAlignment="1" applyProtection="1">
      <alignment vertical="center"/>
      <protection hidden="1"/>
    </xf>
    <xf numFmtId="0" fontId="5" fillId="0" borderId="53" xfId="1" applyFont="1" applyBorder="1" applyProtection="1">
      <protection hidden="1"/>
    </xf>
    <xf numFmtId="0" fontId="1" fillId="0" borderId="53" xfId="1" applyBorder="1" applyAlignment="1" applyProtection="1">
      <alignment vertical="center"/>
      <protection hidden="1"/>
    </xf>
    <xf numFmtId="10" fontId="1" fillId="0" borderId="53" xfId="2" applyNumberFormat="1" applyFont="1" applyBorder="1" applyAlignment="1" applyProtection="1">
      <alignment vertical="center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49" fontId="6" fillId="2" borderId="22" xfId="3" applyNumberFormat="1" applyFont="1" applyFill="1" applyBorder="1" applyAlignment="1" applyProtection="1">
      <alignment horizontal="center" vertical="center"/>
      <protection locked="0"/>
    </xf>
    <xf numFmtId="164" fontId="1" fillId="3" borderId="62" xfId="3" applyFont="1" applyFill="1" applyBorder="1" applyAlignment="1" applyProtection="1">
      <alignment horizontal="center" vertical="center"/>
      <protection hidden="1"/>
    </xf>
    <xf numFmtId="166" fontId="6" fillId="2" borderId="30" xfId="1" applyNumberFormat="1" applyFont="1" applyFill="1" applyBorder="1" applyAlignment="1" applyProtection="1">
      <alignment horizontal="center" vertical="center"/>
      <protection locked="0"/>
    </xf>
    <xf numFmtId="14" fontId="6" fillId="2" borderId="30" xfId="1" applyNumberFormat="1" applyFont="1" applyFill="1" applyBorder="1" applyAlignment="1" applyProtection="1">
      <alignment horizontal="center" vertical="center"/>
      <protection locked="0"/>
    </xf>
    <xf numFmtId="49" fontId="2" fillId="2" borderId="30" xfId="1" applyNumberFormat="1" applyFont="1" applyFill="1" applyBorder="1" applyAlignment="1" applyProtection="1">
      <alignment horizontal="center" vertical="center"/>
      <protection locked="0"/>
    </xf>
    <xf numFmtId="0" fontId="12" fillId="0" borderId="0" xfId="1" applyFont="1" applyAlignment="1" applyProtection="1">
      <alignment horizontal="right"/>
      <protection hidden="1"/>
    </xf>
    <xf numFmtId="0" fontId="13" fillId="0" borderId="0" xfId="1" applyFont="1" applyAlignment="1" applyProtection="1">
      <alignment vertical="center"/>
      <protection hidden="1"/>
    </xf>
    <xf numFmtId="0" fontId="1" fillId="0" borderId="0" xfId="1"/>
    <xf numFmtId="0" fontId="2" fillId="0" borderId="0" xfId="1" applyFont="1" applyAlignment="1" applyProtection="1">
      <alignment horizontal="center" vertical="center" wrapText="1"/>
      <protection locked="0"/>
    </xf>
    <xf numFmtId="0" fontId="3" fillId="0" borderId="0" xfId="1" applyFont="1" applyAlignment="1" applyProtection="1">
      <alignment vertical="center" wrapText="1"/>
      <protection hidden="1"/>
    </xf>
    <xf numFmtId="0" fontId="3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>
      <alignment vertical="center"/>
    </xf>
    <xf numFmtId="10" fontId="1" fillId="0" borderId="0" xfId="2" applyNumberFormat="1" applyFont="1" applyBorder="1" applyAlignment="1" applyProtection="1">
      <alignment vertical="center"/>
    </xf>
    <xf numFmtId="0" fontId="6" fillId="0" borderId="2" xfId="1" applyFont="1" applyBorder="1" applyAlignment="1">
      <alignment horizontal="center" vertical="center" wrapText="1"/>
    </xf>
    <xf numFmtId="10" fontId="6" fillId="0" borderId="70" xfId="2" applyNumberFormat="1" applyFont="1" applyBorder="1" applyAlignment="1" applyProtection="1">
      <alignment horizontal="center" vertical="center" wrapText="1"/>
    </xf>
    <xf numFmtId="0" fontId="6" fillId="0" borderId="70" xfId="1" applyFont="1" applyBorder="1" applyAlignment="1">
      <alignment horizontal="center" vertical="center" wrapText="1"/>
    </xf>
    <xf numFmtId="0" fontId="1" fillId="0" borderId="9" xfId="1" applyBorder="1" applyAlignment="1">
      <alignment horizontal="left" vertical="center"/>
    </xf>
    <xf numFmtId="0" fontId="1" fillId="0" borderId="26" xfId="1" applyBorder="1" applyAlignment="1">
      <alignment horizontal="left" vertical="center"/>
    </xf>
    <xf numFmtId="0" fontId="1" fillId="0" borderId="72" xfId="1" applyBorder="1" applyAlignment="1">
      <alignment horizontal="left" vertical="center"/>
    </xf>
    <xf numFmtId="166" fontId="1" fillId="0" borderId="47" xfId="3" applyNumberFormat="1" applyFont="1" applyFill="1" applyBorder="1" applyAlignment="1" applyProtection="1">
      <alignment horizontal="left" vertical="center"/>
    </xf>
    <xf numFmtId="164" fontId="1" fillId="5" borderId="62" xfId="3" applyFont="1" applyFill="1" applyBorder="1" applyAlignment="1" applyProtection="1">
      <alignment horizontal="center" vertical="center"/>
      <protection hidden="1"/>
    </xf>
    <xf numFmtId="164" fontId="1" fillId="5" borderId="22" xfId="3" applyFont="1" applyFill="1" applyBorder="1" applyAlignment="1" applyProtection="1">
      <alignment horizontal="right" vertical="center" wrapText="1"/>
    </xf>
    <xf numFmtId="0" fontId="1" fillId="5" borderId="62" xfId="1" applyFill="1" applyBorder="1" applyAlignment="1">
      <alignment horizontal="center" vertical="center"/>
    </xf>
    <xf numFmtId="0" fontId="1" fillId="5" borderId="43" xfId="1" applyFill="1" applyBorder="1" applyAlignment="1" applyProtection="1">
      <alignment horizontal="center"/>
      <protection locked="0"/>
    </xf>
    <xf numFmtId="0" fontId="1" fillId="5" borderId="43" xfId="1" applyFill="1" applyBorder="1" applyAlignment="1">
      <alignment horizontal="center"/>
    </xf>
    <xf numFmtId="0" fontId="16" fillId="0" borderId="82" xfId="0" applyFont="1" applyBorder="1" applyAlignment="1">
      <alignment horizontal="center" vertical="center" wrapText="1"/>
    </xf>
    <xf numFmtId="8" fontId="16" fillId="0" borderId="80" xfId="0" applyNumberFormat="1" applyFont="1" applyBorder="1" applyAlignment="1">
      <alignment horizontal="left" vertical="center" wrapText="1"/>
    </xf>
    <xf numFmtId="0" fontId="16" fillId="0" borderId="83" xfId="0" applyFont="1" applyBorder="1" applyAlignment="1">
      <alignment horizontal="center" vertical="center" wrapText="1"/>
    </xf>
    <xf numFmtId="8" fontId="16" fillId="0" borderId="81" xfId="0" applyNumberFormat="1" applyFont="1" applyBorder="1" applyAlignment="1">
      <alignment horizontal="left" vertical="center" wrapText="1"/>
    </xf>
    <xf numFmtId="0" fontId="6" fillId="5" borderId="69" xfId="1" applyFont="1" applyFill="1" applyBorder="1" applyAlignment="1">
      <alignment horizontal="center" vertical="center"/>
    </xf>
    <xf numFmtId="0" fontId="14" fillId="0" borderId="73" xfId="1" applyFont="1" applyBorder="1" applyAlignment="1">
      <alignment horizontal="right" vertical="center"/>
    </xf>
    <xf numFmtId="0" fontId="14" fillId="0" borderId="74" xfId="1" applyFont="1" applyBorder="1" applyAlignment="1">
      <alignment horizontal="right" vertical="center"/>
    </xf>
    <xf numFmtId="0" fontId="14" fillId="0" borderId="75" xfId="1" applyFont="1" applyBorder="1" applyAlignment="1">
      <alignment horizontal="right" vertical="center"/>
    </xf>
    <xf numFmtId="164" fontId="6" fillId="0" borderId="76" xfId="3" applyFont="1" applyBorder="1" applyAlignment="1" applyProtection="1">
      <alignment horizontal="center" vertical="center"/>
    </xf>
    <xf numFmtId="164" fontId="6" fillId="0" borderId="77" xfId="3" applyFont="1" applyBorder="1" applyAlignment="1" applyProtection="1">
      <alignment horizontal="center" vertical="center"/>
    </xf>
    <xf numFmtId="166" fontId="1" fillId="0" borderId="51" xfId="3" applyNumberFormat="1" applyFont="1" applyBorder="1" applyAlignment="1" applyProtection="1">
      <alignment horizontal="left" vertical="center"/>
    </xf>
    <xf numFmtId="166" fontId="1" fillId="0" borderId="67" xfId="3" applyNumberFormat="1" applyFont="1" applyBorder="1" applyAlignment="1" applyProtection="1">
      <alignment horizontal="left" vertical="center"/>
    </xf>
    <xf numFmtId="0" fontId="3" fillId="0" borderId="24" xfId="1" applyFont="1" applyBorder="1" applyAlignment="1" applyProtection="1">
      <alignment horizontal="center" vertical="center" wrapText="1"/>
      <protection hidden="1"/>
    </xf>
    <xf numFmtId="0" fontId="3" fillId="0" borderId="27" xfId="1" applyFont="1" applyBorder="1" applyAlignment="1" applyProtection="1">
      <alignment horizontal="center" vertical="center" wrapText="1"/>
      <protection hidden="1"/>
    </xf>
    <xf numFmtId="0" fontId="3" fillId="0" borderId="29" xfId="1" applyFont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 wrapText="1"/>
      <protection hidden="1"/>
    </xf>
    <xf numFmtId="0" fontId="6" fillId="0" borderId="70" xfId="1" applyFont="1" applyBorder="1" applyAlignment="1">
      <alignment horizontal="center" vertical="center" wrapText="1"/>
    </xf>
    <xf numFmtId="0" fontId="6" fillId="0" borderId="71" xfId="1" applyFont="1" applyBorder="1" applyAlignment="1">
      <alignment horizontal="center" vertical="center" wrapText="1"/>
    </xf>
    <xf numFmtId="166" fontId="1" fillId="0" borderId="78" xfId="3" applyNumberFormat="1" applyFont="1" applyBorder="1" applyAlignment="1" applyProtection="1">
      <alignment horizontal="left" vertical="center"/>
    </xf>
    <xf numFmtId="166" fontId="1" fillId="0" borderId="79" xfId="3" applyNumberFormat="1" applyFont="1" applyBorder="1" applyAlignment="1" applyProtection="1">
      <alignment horizontal="left" vertical="center"/>
    </xf>
    <xf numFmtId="0" fontId="6" fillId="2" borderId="0" xfId="1" applyFont="1" applyFill="1" applyAlignment="1" applyProtection="1">
      <alignment horizontal="center" vertical="center"/>
      <protection hidden="1"/>
    </xf>
    <xf numFmtId="0" fontId="6" fillId="0" borderId="64" xfId="1" applyFont="1" applyBorder="1" applyAlignment="1" applyProtection="1">
      <alignment horizontal="left" vertical="center"/>
      <protection hidden="1"/>
    </xf>
    <xf numFmtId="0" fontId="6" fillId="0" borderId="65" xfId="1" applyFont="1" applyBorder="1" applyAlignment="1" applyProtection="1">
      <alignment horizontal="left" vertical="center"/>
      <protection hidden="1"/>
    </xf>
    <xf numFmtId="0" fontId="6" fillId="0" borderId="66" xfId="1" applyFont="1" applyBorder="1" applyAlignment="1" applyProtection="1">
      <alignment horizontal="left" vertical="center"/>
      <protection hidden="1"/>
    </xf>
    <xf numFmtId="164" fontId="6" fillId="0" borderId="65" xfId="3" applyFont="1" applyBorder="1" applyAlignment="1" applyProtection="1">
      <alignment horizontal="center" vertical="center"/>
      <protection hidden="1"/>
    </xf>
    <xf numFmtId="164" fontId="6" fillId="0" borderId="67" xfId="3" applyFont="1" applyBorder="1" applyAlignment="1" applyProtection="1">
      <alignment horizontal="center" vertical="center"/>
      <protection hidden="1"/>
    </xf>
    <xf numFmtId="0" fontId="1" fillId="0" borderId="26" xfId="1" applyBorder="1" applyAlignment="1" applyProtection="1">
      <alignment horizontal="left" vertical="center"/>
      <protection hidden="1"/>
    </xf>
    <xf numFmtId="0" fontId="1" fillId="0" borderId="27" xfId="1" applyBorder="1" applyAlignment="1" applyProtection="1">
      <alignment horizontal="left" vertical="center"/>
      <protection hidden="1"/>
    </xf>
    <xf numFmtId="0" fontId="1" fillId="0" borderId="29" xfId="1" applyBorder="1" applyAlignment="1" applyProtection="1">
      <alignment horizontal="left" vertical="center"/>
      <protection hidden="1"/>
    </xf>
    <xf numFmtId="0" fontId="6" fillId="0" borderId="59" xfId="1" applyFont="1" applyBorder="1" applyAlignment="1" applyProtection="1">
      <alignment horizontal="left" vertical="center"/>
      <protection hidden="1"/>
    </xf>
    <xf numFmtId="0" fontId="6" fillId="0" borderId="53" xfId="1" applyFont="1" applyBorder="1" applyAlignment="1" applyProtection="1">
      <alignment horizontal="left" vertical="center"/>
      <protection hidden="1"/>
    </xf>
    <xf numFmtId="0" fontId="6" fillId="0" borderId="68" xfId="1" applyFont="1" applyBorder="1" applyAlignment="1" applyProtection="1">
      <alignment horizontal="left" vertical="center"/>
      <protection hidden="1"/>
    </xf>
    <xf numFmtId="164" fontId="6" fillId="0" borderId="53" xfId="3" applyFont="1" applyBorder="1" applyAlignment="1" applyProtection="1">
      <alignment horizontal="center" vertical="center"/>
      <protection hidden="1"/>
    </xf>
    <xf numFmtId="164" fontId="6" fillId="0" borderId="69" xfId="3" applyFont="1" applyBorder="1" applyAlignment="1" applyProtection="1">
      <alignment horizontal="center" vertical="center"/>
      <protection hidden="1"/>
    </xf>
    <xf numFmtId="0" fontId="1" fillId="0" borderId="36" xfId="1" applyBorder="1" applyAlignment="1" applyProtection="1">
      <alignment horizontal="left" vertical="center"/>
      <protection hidden="1"/>
    </xf>
    <xf numFmtId="0" fontId="1" fillId="0" borderId="37" xfId="1" applyBorder="1" applyAlignment="1" applyProtection="1">
      <alignment horizontal="left" vertical="center"/>
      <protection hidden="1"/>
    </xf>
    <xf numFmtId="0" fontId="1" fillId="0" borderId="39" xfId="1" applyBorder="1" applyAlignment="1" applyProtection="1">
      <alignment horizontal="left" vertical="center"/>
      <protection hidden="1"/>
    </xf>
    <xf numFmtId="0" fontId="1" fillId="0" borderId="12" xfId="1" applyBorder="1" applyAlignment="1" applyProtection="1">
      <alignment horizontal="left" vertical="center"/>
      <protection hidden="1"/>
    </xf>
    <xf numFmtId="0" fontId="1" fillId="0" borderId="45" xfId="1" applyBorder="1" applyAlignment="1" applyProtection="1">
      <alignment horizontal="left" vertical="center"/>
      <protection hidden="1"/>
    </xf>
    <xf numFmtId="0" fontId="1" fillId="5" borderId="62" xfId="3" applyNumberFormat="1" applyFont="1" applyFill="1" applyBorder="1" applyAlignment="1" applyProtection="1">
      <alignment horizontal="center" vertical="center"/>
    </xf>
    <xf numFmtId="0" fontId="1" fillId="5" borderId="31" xfId="3" applyNumberFormat="1" applyFont="1" applyFill="1" applyBorder="1" applyAlignment="1" applyProtection="1">
      <alignment horizontal="center" vertical="center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6" fillId="0" borderId="63" xfId="1" applyFont="1" applyBorder="1" applyAlignment="1" applyProtection="1">
      <alignment horizontal="left" vertical="center"/>
      <protection hidden="1"/>
    </xf>
    <xf numFmtId="164" fontId="6" fillId="3" borderId="7" xfId="3" applyFont="1" applyFill="1" applyBorder="1" applyAlignment="1" applyProtection="1">
      <alignment horizontal="center" vertical="center"/>
      <protection hidden="1"/>
    </xf>
    <xf numFmtId="164" fontId="6" fillId="3" borderId="8" xfId="3" applyFont="1" applyFill="1" applyBorder="1" applyAlignment="1" applyProtection="1">
      <alignment horizontal="center" vertical="center"/>
      <protection hidden="1"/>
    </xf>
    <xf numFmtId="0" fontId="6" fillId="3" borderId="2" xfId="1" applyFont="1" applyFill="1" applyBorder="1" applyAlignment="1" applyProtection="1">
      <alignment horizontal="right" vertical="center"/>
      <protection hidden="1"/>
    </xf>
    <xf numFmtId="0" fontId="6" fillId="3" borderId="56" xfId="1" applyFont="1" applyFill="1" applyBorder="1" applyAlignment="1" applyProtection="1">
      <alignment horizontal="right" vertical="center"/>
      <protection hidden="1"/>
    </xf>
    <xf numFmtId="0" fontId="6" fillId="3" borderId="3" xfId="1" applyFont="1" applyFill="1" applyBorder="1" applyAlignment="1" applyProtection="1">
      <alignment horizontal="right" vertical="center"/>
      <protection hidden="1"/>
    </xf>
    <xf numFmtId="0" fontId="11" fillId="3" borderId="2" xfId="1" applyFont="1" applyFill="1" applyBorder="1" applyAlignment="1" applyProtection="1">
      <alignment horizontal="center" vertical="center" wrapText="1"/>
      <protection hidden="1"/>
    </xf>
    <xf numFmtId="0" fontId="11" fillId="3" borderId="3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center" vertical="center" wrapText="1"/>
      <protection hidden="1"/>
    </xf>
    <xf numFmtId="0" fontId="6" fillId="0" borderId="2" xfId="1" applyFont="1" applyBorder="1" applyAlignment="1" applyProtection="1">
      <alignment horizontal="center" vertical="center"/>
      <protection hidden="1"/>
    </xf>
    <xf numFmtId="0" fontId="6" fillId="0" borderId="56" xfId="1" applyFont="1" applyBorder="1" applyAlignment="1" applyProtection="1">
      <alignment horizontal="center" vertical="center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0" fontId="6" fillId="0" borderId="4" xfId="1" applyFont="1" applyBorder="1" applyAlignment="1" applyProtection="1">
      <alignment horizontal="center" vertical="center" wrapText="1"/>
      <protection hidden="1"/>
    </xf>
    <xf numFmtId="0" fontId="1" fillId="0" borderId="9" xfId="1" applyBorder="1" applyAlignment="1" applyProtection="1">
      <alignment horizontal="left" vertical="center" wrapText="1"/>
      <protection hidden="1"/>
    </xf>
    <xf numFmtId="0" fontId="1" fillId="0" borderId="20" xfId="1" applyBorder="1" applyAlignment="1" applyProtection="1">
      <alignment horizontal="left" vertical="center" wrapText="1"/>
      <protection hidden="1"/>
    </xf>
    <xf numFmtId="0" fontId="1" fillId="0" borderId="21" xfId="1" applyBorder="1" applyAlignment="1" applyProtection="1">
      <alignment horizontal="left" vertical="center" wrapText="1"/>
      <protection hidden="1"/>
    </xf>
    <xf numFmtId="0" fontId="7" fillId="0" borderId="29" xfId="1" applyFont="1" applyBorder="1" applyAlignment="1" applyProtection="1">
      <alignment horizontal="left"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2" borderId="57" xfId="1" applyFont="1" applyFill="1" applyBorder="1" applyAlignment="1" applyProtection="1">
      <alignment horizontal="left" vertical="center"/>
      <protection locked="0" hidden="1"/>
    </xf>
    <xf numFmtId="0" fontId="7" fillId="2" borderId="40" xfId="1" applyFont="1" applyFill="1" applyBorder="1" applyAlignment="1" applyProtection="1">
      <alignment horizontal="left" vertical="center"/>
      <protection locked="0" hidden="1"/>
    </xf>
    <xf numFmtId="0" fontId="6" fillId="3" borderId="4" xfId="1" applyFont="1" applyFill="1" applyBorder="1" applyAlignment="1" applyProtection="1">
      <alignment horizontal="right" vertical="center"/>
      <protection hidden="1"/>
    </xf>
    <xf numFmtId="0" fontId="6" fillId="0" borderId="3" xfId="1" applyFont="1" applyBorder="1" applyAlignment="1" applyProtection="1">
      <alignment horizontal="center" vertical="center"/>
      <protection hidden="1"/>
    </xf>
    <xf numFmtId="0" fontId="6" fillId="0" borderId="4" xfId="1" applyFont="1" applyBorder="1" applyAlignment="1" applyProtection="1">
      <alignment horizontal="center" vertical="center"/>
      <protection hidden="1"/>
    </xf>
    <xf numFmtId="0" fontId="7" fillId="2" borderId="39" xfId="1" applyFont="1" applyFill="1" applyBorder="1" applyAlignment="1" applyProtection="1">
      <alignment horizontal="left" vertical="center"/>
      <protection locked="0" hidden="1"/>
    </xf>
    <xf numFmtId="0" fontId="7" fillId="2" borderId="60" xfId="1" applyFont="1" applyFill="1" applyBorder="1" applyAlignment="1" applyProtection="1">
      <alignment horizontal="left" vertical="center"/>
      <protection locked="0"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7" fillId="0" borderId="56" xfId="1" applyFont="1" applyBorder="1" applyAlignment="1" applyProtection="1">
      <alignment horizontal="left" vertical="center"/>
      <protection hidden="1"/>
    </xf>
    <xf numFmtId="0" fontId="7" fillId="0" borderId="21" xfId="1" applyFont="1" applyBorder="1" applyAlignment="1" applyProtection="1">
      <alignment horizontal="left" vertical="center"/>
      <protection hidden="1"/>
    </xf>
    <xf numFmtId="0" fontId="7" fillId="0" borderId="17" xfId="1" applyFont="1" applyBorder="1" applyAlignment="1" applyProtection="1">
      <alignment horizontal="left" vertical="center"/>
      <protection hidden="1"/>
    </xf>
    <xf numFmtId="0" fontId="7" fillId="0" borderId="9" xfId="1" applyFont="1" applyBorder="1" applyAlignment="1" applyProtection="1">
      <alignment horizontal="left" vertical="center"/>
      <protection hidden="1"/>
    </xf>
    <xf numFmtId="0" fontId="7" fillId="0" borderId="20" xfId="1" applyFont="1" applyBorder="1" applyAlignment="1" applyProtection="1">
      <alignment horizontal="left" vertical="center"/>
      <protection hidden="1"/>
    </xf>
    <xf numFmtId="0" fontId="7" fillId="0" borderId="54" xfId="1" applyFont="1" applyBorder="1" applyAlignment="1" applyProtection="1">
      <alignment horizontal="left" vertical="center"/>
      <protection hidden="1"/>
    </xf>
    <xf numFmtId="0" fontId="7" fillId="0" borderId="31" xfId="1" applyFont="1" applyBorder="1" applyAlignment="1" applyProtection="1">
      <alignment horizontal="left" vertical="center"/>
      <protection hidden="1"/>
    </xf>
    <xf numFmtId="0" fontId="7" fillId="0" borderId="26" xfId="1" applyFont="1" applyBorder="1" applyAlignment="1" applyProtection="1">
      <alignment horizontal="left" vertical="center"/>
      <protection hidden="1"/>
    </xf>
    <xf numFmtId="0" fontId="7" fillId="0" borderId="27" xfId="1" applyFont="1" applyBorder="1" applyAlignment="1" applyProtection="1">
      <alignment horizontal="left" vertical="center"/>
      <protection hidden="1"/>
    </xf>
    <xf numFmtId="0" fontId="7" fillId="0" borderId="23" xfId="1" applyFont="1" applyBorder="1" applyAlignment="1" applyProtection="1">
      <alignment horizontal="left" vertical="center"/>
      <protection hidden="1"/>
    </xf>
    <xf numFmtId="0" fontId="7" fillId="0" borderId="30" xfId="1" applyFont="1" applyBorder="1" applyAlignment="1" applyProtection="1">
      <alignment horizontal="left" vertical="center"/>
      <protection hidden="1"/>
    </xf>
    <xf numFmtId="0" fontId="7" fillId="0" borderId="36" xfId="1" applyFont="1" applyBorder="1" applyAlignment="1" applyProtection="1">
      <alignment horizontal="left" vertical="center"/>
      <protection hidden="1"/>
    </xf>
    <xf numFmtId="0" fontId="7" fillId="0" borderId="37" xfId="1" applyFont="1" applyBorder="1" applyAlignment="1" applyProtection="1">
      <alignment horizontal="left" vertical="center"/>
      <protection hidden="1"/>
    </xf>
    <xf numFmtId="0" fontId="7" fillId="0" borderId="39" xfId="1" applyFont="1" applyBorder="1" applyAlignment="1" applyProtection="1">
      <alignment horizontal="left" vertical="center"/>
      <protection hidden="1"/>
    </xf>
    <xf numFmtId="0" fontId="7" fillId="2" borderId="36" xfId="1" applyFont="1" applyFill="1" applyBorder="1" applyAlignment="1" applyProtection="1">
      <alignment horizontal="left"/>
      <protection locked="0" hidden="1"/>
    </xf>
    <xf numFmtId="0" fontId="7" fillId="2" borderId="37" xfId="1" applyFont="1" applyFill="1" applyBorder="1" applyAlignment="1" applyProtection="1">
      <alignment horizontal="left"/>
      <protection locked="0" hidden="1"/>
    </xf>
    <xf numFmtId="0" fontId="7" fillId="2" borderId="38" xfId="1" applyFont="1" applyFill="1" applyBorder="1" applyAlignment="1" applyProtection="1">
      <alignment horizontal="left"/>
      <protection locked="0" hidden="1"/>
    </xf>
    <xf numFmtId="164" fontId="6" fillId="0" borderId="0" xfId="3" applyFont="1" applyFill="1" applyBorder="1" applyAlignment="1" applyProtection="1">
      <alignment horizontal="right" vertical="center" wrapText="1"/>
      <protection hidden="1"/>
    </xf>
    <xf numFmtId="0" fontId="2" fillId="3" borderId="2" xfId="1" applyFont="1" applyFill="1" applyBorder="1" applyAlignment="1" applyProtection="1">
      <alignment horizontal="right" vertical="center"/>
      <protection hidden="1"/>
    </xf>
    <xf numFmtId="0" fontId="2" fillId="3" borderId="3" xfId="1" applyFont="1" applyFill="1" applyBorder="1" applyAlignment="1" applyProtection="1">
      <alignment horizontal="right" vertical="center"/>
      <protection hidden="1"/>
    </xf>
    <xf numFmtId="0" fontId="2" fillId="3" borderId="4" xfId="1" applyFont="1" applyFill="1" applyBorder="1" applyAlignment="1" applyProtection="1">
      <alignment horizontal="right" vertical="center"/>
      <protection hidden="1"/>
    </xf>
    <xf numFmtId="164" fontId="6" fillId="3" borderId="2" xfId="3" applyFont="1" applyFill="1" applyBorder="1" applyAlignment="1" applyProtection="1">
      <alignment horizontal="right" vertical="center" wrapText="1"/>
      <protection hidden="1"/>
    </xf>
    <xf numFmtId="164" fontId="6" fillId="3" borderId="4" xfId="3" applyFont="1" applyFill="1" applyBorder="1" applyAlignment="1" applyProtection="1">
      <alignment horizontal="right" vertical="center" wrapText="1"/>
      <protection hidden="1"/>
    </xf>
    <xf numFmtId="0" fontId="6" fillId="0" borderId="6" xfId="1" applyFont="1" applyBorder="1" applyAlignment="1" applyProtection="1">
      <alignment horizontal="center" vertical="center"/>
      <protection hidden="1"/>
    </xf>
    <xf numFmtId="0" fontId="6" fillId="0" borderId="8" xfId="1" applyFont="1" applyBorder="1" applyAlignment="1" applyProtection="1">
      <alignment horizontal="center" vertical="center"/>
      <protection hidden="1"/>
    </xf>
    <xf numFmtId="0" fontId="7" fillId="0" borderId="26" xfId="1" applyFont="1" applyBorder="1" applyAlignment="1" applyProtection="1">
      <alignment horizontal="left"/>
      <protection hidden="1"/>
    </xf>
    <xf numFmtId="0" fontId="7" fillId="0" borderId="27" xfId="1" applyFont="1" applyBorder="1" applyAlignment="1" applyProtection="1">
      <alignment horizontal="left"/>
      <protection hidden="1"/>
    </xf>
    <xf numFmtId="0" fontId="7" fillId="0" borderId="28" xfId="1" applyFont="1" applyBorder="1" applyAlignment="1" applyProtection="1">
      <alignment horizontal="left"/>
      <protection hidden="1"/>
    </xf>
    <xf numFmtId="164" fontId="6" fillId="0" borderId="5" xfId="3" applyFont="1" applyFill="1" applyBorder="1" applyAlignment="1" applyProtection="1">
      <alignment horizontal="right" vertical="center" wrapText="1"/>
      <protection hidden="1"/>
    </xf>
    <xf numFmtId="0" fontId="6" fillId="0" borderId="19" xfId="1" applyFont="1" applyBorder="1" applyAlignment="1" applyProtection="1">
      <alignment horizontal="center" vertical="center" textRotation="90" wrapText="1"/>
      <protection hidden="1"/>
    </xf>
    <xf numFmtId="0" fontId="6" fillId="0" borderId="25" xfId="1" applyFont="1" applyBorder="1" applyAlignment="1" applyProtection="1">
      <alignment horizontal="center" vertical="center" textRotation="90" wrapText="1"/>
      <protection hidden="1"/>
    </xf>
    <xf numFmtId="0" fontId="6" fillId="0" borderId="35" xfId="1" applyFont="1" applyBorder="1" applyAlignment="1" applyProtection="1">
      <alignment horizontal="center" vertical="center" textRotation="90" wrapText="1"/>
      <protection hidden="1"/>
    </xf>
    <xf numFmtId="0" fontId="7" fillId="0" borderId="12" xfId="1" applyFont="1" applyBorder="1" applyAlignment="1" applyProtection="1">
      <alignment horizontal="left"/>
      <protection hidden="1"/>
    </xf>
    <xf numFmtId="0" fontId="7" fillId="0" borderId="44" xfId="1" applyFont="1" applyBorder="1" applyAlignment="1" applyProtection="1">
      <alignment horizontal="left"/>
      <protection hidden="1"/>
    </xf>
    <xf numFmtId="0" fontId="7" fillId="0" borderId="13" xfId="1" applyFont="1" applyBorder="1" applyAlignment="1" applyProtection="1">
      <alignment horizontal="left"/>
      <protection hidden="1"/>
    </xf>
    <xf numFmtId="164" fontId="2" fillId="0" borderId="33" xfId="3" applyFont="1" applyFill="1" applyBorder="1" applyAlignment="1" applyProtection="1">
      <alignment horizontal="center" vertical="center" wrapText="1"/>
      <protection hidden="1"/>
    </xf>
    <xf numFmtId="164" fontId="2" fillId="0" borderId="42" xfId="3" applyFont="1" applyFill="1" applyBorder="1" applyAlignment="1" applyProtection="1">
      <alignment horizontal="center" vertical="center" wrapText="1"/>
      <protection hidden="1"/>
    </xf>
    <xf numFmtId="164" fontId="2" fillId="0" borderId="34" xfId="3" applyFont="1" applyFill="1" applyBorder="1" applyAlignment="1" applyProtection="1">
      <alignment horizontal="center" vertical="center" wrapText="1"/>
      <protection hidden="1"/>
    </xf>
    <xf numFmtId="164" fontId="2" fillId="0" borderId="43" xfId="3" applyFont="1" applyFill="1" applyBorder="1" applyAlignment="1" applyProtection="1">
      <alignment horizontal="center" vertical="center" wrapText="1"/>
      <protection hidden="1"/>
    </xf>
    <xf numFmtId="43" fontId="2" fillId="0" borderId="34" xfId="4" applyFont="1" applyFill="1" applyBorder="1" applyAlignment="1" applyProtection="1">
      <alignment horizontal="center" vertical="center" wrapText="1"/>
      <protection hidden="1"/>
    </xf>
    <xf numFmtId="43" fontId="2" fillId="0" borderId="43" xfId="4" applyFont="1" applyFill="1" applyBorder="1" applyAlignment="1" applyProtection="1">
      <alignment horizontal="center" vertical="center" wrapText="1"/>
      <protection hidden="1"/>
    </xf>
    <xf numFmtId="0" fontId="7" fillId="0" borderId="23" xfId="1" applyFont="1" applyBorder="1" applyAlignment="1" applyProtection="1">
      <alignment horizontal="left" vertical="center" wrapText="1"/>
      <protection hidden="1"/>
    </xf>
    <xf numFmtId="0" fontId="7" fillId="0" borderId="1" xfId="1" applyFont="1" applyBorder="1" applyAlignment="1" applyProtection="1">
      <alignment horizontal="left" vertical="center" wrapText="1"/>
      <protection hidden="1"/>
    </xf>
    <xf numFmtId="0" fontId="7" fillId="0" borderId="24" xfId="1" applyFont="1" applyBorder="1" applyAlignment="1" applyProtection="1">
      <alignment horizontal="left" vertical="center" wrapText="1"/>
      <protection hidden="1"/>
    </xf>
    <xf numFmtId="0" fontId="6" fillId="4" borderId="23" xfId="1" applyFont="1" applyFill="1" applyBorder="1" applyAlignment="1" applyProtection="1">
      <alignment horizontal="right" vertical="center" wrapText="1"/>
      <protection hidden="1"/>
    </xf>
    <xf numFmtId="0" fontId="6" fillId="4" borderId="1" xfId="1" applyFont="1" applyFill="1" applyBorder="1" applyAlignment="1" applyProtection="1">
      <alignment horizontal="right" vertical="center" wrapText="1"/>
      <protection hidden="1"/>
    </xf>
    <xf numFmtId="0" fontId="6" fillId="4" borderId="24" xfId="1" applyFont="1" applyFill="1" applyBorder="1" applyAlignment="1" applyProtection="1">
      <alignment horizontal="right" vertical="center" wrapText="1"/>
      <protection hidden="1"/>
    </xf>
    <xf numFmtId="164" fontId="6" fillId="4" borderId="23" xfId="3" applyFont="1" applyFill="1" applyBorder="1" applyAlignment="1" applyProtection="1">
      <alignment horizontal="right" vertical="center" wrapText="1"/>
      <protection hidden="1"/>
    </xf>
    <xf numFmtId="164" fontId="6" fillId="4" borderId="24" xfId="3" applyFont="1" applyFill="1" applyBorder="1" applyAlignment="1" applyProtection="1">
      <alignment horizontal="right" vertical="center" wrapText="1"/>
      <protection hidden="1"/>
    </xf>
    <xf numFmtId="0" fontId="6" fillId="3" borderId="49" xfId="1" applyFont="1" applyFill="1" applyBorder="1" applyAlignment="1" applyProtection="1">
      <alignment horizontal="right" vertical="center" wrapText="1"/>
      <protection hidden="1"/>
    </xf>
    <xf numFmtId="0" fontId="6" fillId="3" borderId="50" xfId="1" applyFont="1" applyFill="1" applyBorder="1" applyAlignment="1" applyProtection="1">
      <alignment horizontal="right" vertical="center" wrapText="1"/>
      <protection hidden="1"/>
    </xf>
    <xf numFmtId="0" fontId="6" fillId="3" borderId="51" xfId="1" applyFont="1" applyFill="1" applyBorder="1" applyAlignment="1" applyProtection="1">
      <alignment horizontal="right" vertical="center" wrapText="1"/>
      <protection hidden="1"/>
    </xf>
    <xf numFmtId="164" fontId="6" fillId="3" borderId="49" xfId="3" applyFont="1" applyFill="1" applyBorder="1" applyAlignment="1" applyProtection="1">
      <alignment horizontal="right" vertical="center" wrapText="1"/>
      <protection hidden="1"/>
    </xf>
    <xf numFmtId="164" fontId="6" fillId="3" borderId="51" xfId="3" applyFont="1" applyFill="1" applyBorder="1" applyAlignment="1" applyProtection="1">
      <alignment horizontal="right" vertical="center" wrapText="1"/>
      <protection hidden="1"/>
    </xf>
    <xf numFmtId="165" fontId="6" fillId="0" borderId="5" xfId="1" applyNumberFormat="1" applyFont="1" applyBorder="1" applyAlignment="1" applyProtection="1">
      <alignment horizontal="center" vertical="center" wrapText="1"/>
      <protection hidden="1"/>
    </xf>
    <xf numFmtId="165" fontId="6" fillId="0" borderId="0" xfId="1" applyNumberFormat="1" applyFont="1" applyAlignment="1" applyProtection="1">
      <alignment horizontal="center" vertical="center" wrapText="1"/>
      <protection hidden="1"/>
    </xf>
    <xf numFmtId="0" fontId="6" fillId="3" borderId="41" xfId="1" applyFont="1" applyFill="1" applyBorder="1" applyAlignment="1" applyProtection="1">
      <alignment horizontal="right" vertical="center" wrapText="1"/>
      <protection hidden="1"/>
    </xf>
    <xf numFmtId="0" fontId="6" fillId="3" borderId="42" xfId="1" applyFont="1" applyFill="1" applyBorder="1" applyAlignment="1" applyProtection="1">
      <alignment horizontal="right" vertical="center" wrapText="1"/>
      <protection hidden="1"/>
    </xf>
    <xf numFmtId="0" fontId="6" fillId="3" borderId="52" xfId="1" applyFont="1" applyFill="1" applyBorder="1" applyAlignment="1" applyProtection="1">
      <alignment horizontal="right" vertical="center" wrapText="1"/>
      <protection hidden="1"/>
    </xf>
    <xf numFmtId="164" fontId="6" fillId="3" borderId="41" xfId="3" applyFont="1" applyFill="1" applyBorder="1" applyAlignment="1" applyProtection="1">
      <alignment horizontal="right" vertical="center" wrapText="1"/>
      <protection hidden="1"/>
    </xf>
    <xf numFmtId="164" fontId="6" fillId="3" borderId="52" xfId="3" applyFont="1" applyFill="1" applyBorder="1" applyAlignment="1" applyProtection="1">
      <alignment horizontal="right" vertical="center" wrapText="1"/>
      <protection hidden="1"/>
    </xf>
    <xf numFmtId="0" fontId="7" fillId="0" borderId="46" xfId="1" applyFont="1" applyBorder="1" applyAlignment="1" applyProtection="1">
      <alignment horizontal="left" vertical="center" wrapText="1"/>
      <protection hidden="1"/>
    </xf>
    <xf numFmtId="0" fontId="7" fillId="0" borderId="47" xfId="1" applyFont="1" applyBorder="1" applyAlignment="1" applyProtection="1">
      <alignment horizontal="left" vertical="center" wrapText="1"/>
      <protection hidden="1"/>
    </xf>
    <xf numFmtId="0" fontId="7" fillId="0" borderId="48" xfId="1" applyFont="1" applyBorder="1" applyAlignment="1" applyProtection="1">
      <alignment horizontal="left" vertical="center" wrapText="1"/>
      <protection hidden="1"/>
    </xf>
    <xf numFmtId="164" fontId="6" fillId="0" borderId="5" xfId="3" applyFont="1" applyFill="1" applyBorder="1" applyAlignment="1" applyProtection="1">
      <alignment horizontal="center" vertical="center" wrapText="1"/>
      <protection hidden="1"/>
    </xf>
    <xf numFmtId="164" fontId="6" fillId="0" borderId="0" xfId="3" applyFont="1" applyFill="1" applyBorder="1" applyAlignment="1" applyProtection="1">
      <alignment horizontal="center" vertical="center" wrapText="1"/>
      <protection hidden="1"/>
    </xf>
    <xf numFmtId="43" fontId="2" fillId="0" borderId="32" xfId="1" applyNumberFormat="1" applyFont="1" applyBorder="1" applyAlignment="1" applyProtection="1">
      <alignment horizontal="center" vertical="center" wrapText="1"/>
      <protection hidden="1"/>
    </xf>
    <xf numFmtId="43" fontId="2" fillId="0" borderId="41" xfId="1" applyNumberFormat="1" applyFont="1" applyBorder="1" applyAlignment="1" applyProtection="1">
      <alignment horizontal="center" vertical="center" wrapText="1"/>
      <protection hidden="1"/>
    </xf>
    <xf numFmtId="0" fontId="7" fillId="0" borderId="16" xfId="1" applyFont="1" applyBorder="1" applyAlignment="1" applyProtection="1">
      <alignment horizontal="left" vertical="center" wrapText="1"/>
      <protection hidden="1"/>
    </xf>
    <xf numFmtId="0" fontId="7" fillId="0" borderId="17" xfId="1" applyFont="1" applyBorder="1" applyAlignment="1" applyProtection="1">
      <alignment horizontal="left" vertical="center" wrapText="1"/>
      <protection hidden="1"/>
    </xf>
    <xf numFmtId="0" fontId="7" fillId="0" borderId="18" xfId="1" applyFont="1" applyBorder="1" applyAlignment="1" applyProtection="1">
      <alignment horizontal="left" vertical="center" wrapText="1"/>
      <protection hidden="1"/>
    </xf>
    <xf numFmtId="0" fontId="7" fillId="0" borderId="9" xfId="1" applyFont="1" applyBorder="1" applyAlignment="1" applyProtection="1">
      <alignment horizontal="left"/>
      <protection hidden="1"/>
    </xf>
    <xf numFmtId="0" fontId="7" fillId="0" borderId="20" xfId="1" applyFont="1" applyBorder="1" applyAlignment="1" applyProtection="1">
      <alignment horizontal="left"/>
      <protection hidden="1"/>
    </xf>
    <xf numFmtId="0" fontId="7" fillId="0" borderId="10" xfId="1" applyFont="1" applyBorder="1" applyAlignment="1" applyProtection="1">
      <alignment horizontal="left"/>
      <protection hidden="1"/>
    </xf>
    <xf numFmtId="0" fontId="3" fillId="0" borderId="1" xfId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vertical="center" wrapText="1"/>
      <protection hidden="1"/>
    </xf>
    <xf numFmtId="0" fontId="6" fillId="0" borderId="2" xfId="1" applyFont="1" applyBorder="1" applyAlignment="1" applyProtection="1">
      <alignment horizontal="center" vertical="center" wrapText="1"/>
      <protection hidden="1"/>
    </xf>
    <xf numFmtId="0" fontId="6" fillId="0" borderId="3" xfId="1" applyFont="1" applyBorder="1" applyAlignment="1" applyProtection="1">
      <alignment horizontal="center" vertical="center" wrapText="1"/>
      <protection hidden="1"/>
    </xf>
    <xf numFmtId="0" fontId="6" fillId="0" borderId="6" xfId="1" applyFont="1" applyBorder="1" applyAlignment="1" applyProtection="1">
      <alignment horizontal="center" vertical="center" wrapText="1"/>
      <protection hidden="1"/>
    </xf>
    <xf numFmtId="0" fontId="6" fillId="0" borderId="7" xfId="1" applyFont="1" applyBorder="1" applyAlignment="1" applyProtection="1">
      <alignment horizontal="center" vertical="center" wrapText="1"/>
      <protection hidden="1"/>
    </xf>
    <xf numFmtId="0" fontId="6" fillId="0" borderId="8" xfId="1" applyFont="1" applyBorder="1" applyAlignment="1" applyProtection="1">
      <alignment horizontal="center" vertical="center" wrapText="1"/>
      <protection hidden="1"/>
    </xf>
    <xf numFmtId="0" fontId="6" fillId="0" borderId="5" xfId="1" applyFont="1" applyBorder="1" applyAlignment="1" applyProtection="1">
      <alignment horizontal="center" vertical="center" wrapText="1"/>
      <protection hidden="1"/>
    </xf>
    <xf numFmtId="0" fontId="6" fillId="0" borderId="0" xfId="1" applyFont="1" applyAlignment="1" applyProtection="1">
      <alignment horizontal="center" vertical="center" wrapText="1"/>
      <protection hidden="1"/>
    </xf>
    <xf numFmtId="0" fontId="6" fillId="0" borderId="11" xfId="1" applyFont="1" applyBorder="1" applyAlignment="1" applyProtection="1">
      <alignment horizontal="center" vertical="center" wrapText="1"/>
      <protection hidden="1"/>
    </xf>
    <xf numFmtId="0" fontId="6" fillId="2" borderId="9" xfId="1" applyFont="1" applyFill="1" applyBorder="1" applyAlignment="1" applyProtection="1">
      <alignment horizontal="center" vertical="center" wrapText="1"/>
      <protection locked="0"/>
    </xf>
    <xf numFmtId="0" fontId="6" fillId="2" borderId="10" xfId="1" applyFont="1" applyFill="1" applyBorder="1" applyAlignment="1" applyProtection="1">
      <alignment horizontal="center" vertical="center" wrapText="1"/>
      <protection locked="0"/>
    </xf>
    <xf numFmtId="0" fontId="6" fillId="0" borderId="12" xfId="1" applyFont="1" applyBorder="1" applyAlignment="1" applyProtection="1">
      <alignment horizontal="center" vertical="center" wrapText="1"/>
      <protection hidden="1"/>
    </xf>
    <xf numFmtId="0" fontId="6" fillId="0" borderId="13" xfId="1" applyFont="1" applyBorder="1" applyAlignment="1" applyProtection="1">
      <alignment horizontal="center" vertical="center" wrapText="1"/>
      <protection hidden="1"/>
    </xf>
    <xf numFmtId="0" fontId="1" fillId="0" borderId="47" xfId="3" applyNumberFormat="1" applyFont="1" applyFill="1" applyBorder="1" applyAlignment="1" applyProtection="1">
      <alignment horizontal="center" vertical="center"/>
    </xf>
  </cellXfs>
  <cellStyles count="6">
    <cellStyle name="Moeda 2" xfId="5" xr:uid="{1D3617F6-6AC2-40D9-80B3-0C104E6FFC6E}"/>
    <cellStyle name="Normal" xfId="0" builtinId="0"/>
    <cellStyle name="Normal 2" xfId="1" xr:uid="{A3A77C38-62EE-42E2-8F57-9F0F6F41D437}"/>
    <cellStyle name="Porcentagem 2" xfId="2" xr:uid="{ADBB0CBB-8CF2-4049-88B5-EAA6BD23BDA9}"/>
    <cellStyle name="Vírgula 2" xfId="3" xr:uid="{910F32F7-4AC8-435A-A75F-3901ED5B25D4}"/>
    <cellStyle name="Vírgula 3" xfId="4" xr:uid="{E04DEBD0-A796-4873-B2E9-61FB97C60D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2186940</xdr:colOff>
      <xdr:row>1</xdr:row>
      <xdr:rowOff>350520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8714911-2642-4420-982C-511702438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"/>
          <a:ext cx="28270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203F2CD-2BEC-4D21-AFC9-6AB0530B6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2C3867B-3748-458E-BC49-DD38006F1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851ECB44-859B-4158-B03D-39F754780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25AD015-23D8-40A3-BA6A-319911FC7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5BD0DD6-392F-4245-B65C-4BDCB6EF6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id="{D1DA7711-6CF8-479C-9C4D-B95622249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324FC93-7E30-4E50-A7AE-6A2FE0951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9BAB1D1-7E21-47DA-B78B-1AFE21D4C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ED88F42-34C9-40DC-BB5C-6765110E3D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B5F6EC77-B4CE-4AD1-A485-2CC90AD0A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501D76D-2F5A-485A-8638-4F27BE67F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9ECEC86-ABA8-4932-9816-51237A518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49BA9C1-4D59-4147-824F-1933650925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74183905-9398-4EB3-AA78-95F060DD3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A670894-D251-4323-9383-0C3FC82A6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5B5DA60-9647-432B-964B-A5F28011F4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74CD3FB-65BA-4284-A98D-6ADCB9F73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F75B29F6-CF96-417A-BD5E-F233C7255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F0A3DE1E-5E17-4FF7-A259-20B70D3D5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E8AEEFE-8F88-4533-8657-D18CDE12A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96E34E5-F670-4E97-ADE8-0C51BEC04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12F719D-11E0-4CBC-9087-D17CEEE9B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810DC809-3002-4980-942E-C58149D40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38B5E94-4085-4440-ACD5-413880AC9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7E1F19D-BC68-43D9-A9FC-894DE4C869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224A593-3A55-4642-9DE0-393EC959B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37CB6AB2-717C-4594-AF49-AEE0531DD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083AB2E-5C2F-442E-AB6D-07E7868FD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BDB5EDF-C7E4-489B-9B93-480079B8B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743BFEC-631D-4E8B-A136-84714F6A3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9BBCCDB8-2D2C-43F1-916D-0F9A433447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E8FA0AA-414D-40BC-A7E1-D5ED94B037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B402092-D785-461C-97A5-9C8FFFEF9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E0818431-C9DF-440B-A6F1-9699C6B48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F8CAEFCE-2EBA-42F5-B2A5-7E558FAC8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31E738F-99E5-42EF-9187-0444B6D01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499AC38-6F6E-4F3B-A6E9-549837BF1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8D4EEC1-ECBC-4E4C-8949-80A0F89F1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0416BC32-03E5-460E-AC82-B7D694758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6CEEDB0-CE9F-4C44-9231-0CD6079A4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1637861-1EBC-44C4-80CC-FDEABCBF49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A590A67-CAD9-4165-8CB3-4053AC251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B1BF2F06-8141-4B73-81F8-F0EC08D248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CCB8227-F7EE-454B-8AEC-0CED47B8C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351319B-3F14-41CF-A376-DFD033FD1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34099A5-7852-4A73-B254-C57F5F047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F1BE6DC6-A6F2-46FE-8C8F-BF9A16412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F869E21-FE7E-4D3A-8460-C5928F060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59190C8-146C-4A9F-93BD-1B9D946A1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8AE0070-F46D-4449-B1DF-92470845AF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C4BEB0AE-AD62-4330-A47D-311980273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09D7ACE-2CCB-4D9B-87B1-78D060C67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B502071-5167-4EE0-A64A-809DD3BB74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B31654D-9B51-433C-8A4A-A0FC0DE37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81B97970-319F-4F2C-BBC1-B4823D165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A2AC82D-1CAB-4963-A6FC-16ECD98EEE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FC3754F-6A6F-4536-9A84-C9FD5C974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802A0BA-2822-4F63-9484-0459DECE7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7FF3F0EC-7FA8-4398-8FAD-8DEF62473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91DB238-79C5-4146-BEFC-14301EA361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FD8A5E2-2101-439C-B7E7-F488E0617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7214261-20AF-4BDD-92EC-A4C3C1E5E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7EE480C6-E6B9-4C52-904A-986AEBE61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FE1F146-A282-4901-AEED-22AF291A6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A0D522F-926E-4345-B9FC-7E2D2CD681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C1299FF-AB5A-418A-A91B-C4B13FA4C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C0A44FC5-C9A2-4A6E-9F74-FD8E138356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3ADDECD-D9A2-40B6-81EC-D021340EB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6A8FD9A-A749-4478-BBCB-027EBC08F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5BE1E01-D23C-4420-A3C5-4B9FAC99D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0DEAF64D-412C-49E6-8DBD-03771BD84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22704FA-C25F-4598-9053-98797E77A3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B4E6DC3-218D-4150-8AD1-B73814E115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08A006E-EFE5-4DC1-ABE8-460C61CF6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5F90FBF4-D90A-49E7-BB3A-0B679BDEE6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46BEB6F-EE9D-4663-B514-6CCFD830D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B964A55-8C6A-4855-92CD-AFD5F7502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14D2F49-E518-4B2A-BBBE-D36627C1D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D1A6BE0A-97F0-46D4-9C95-222765220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F7D096B-4D64-4BC2-A91C-6B3309356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92DE0D7-EF65-4C5D-9314-44869A4D6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004C458-51E6-4032-80E0-86202D928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81394267-239D-4EAE-B137-45B15A9D3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F379A95-A85D-47D5-ABB1-E00ECF503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73A0EC7-DF10-4471-B3B8-0F0D8FB34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E5049C11-FC30-4A4B-BF88-83EC260060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95F7CEAD-D4F7-433B-B340-AC22E30127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EB4697A-D6FF-4A0C-BC3A-B903EBC18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58105F8-4105-4862-9AC6-4580785AE3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E43CBE2-E3E0-4A7D-B3FD-9124A13C53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8A4BFD6D-8C60-4241-9A31-0AA6AC7FF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F749D-0A90-4988-9623-121AAD951D84}">
  <sheetPr>
    <pageSetUpPr fitToPage="1"/>
  </sheetPr>
  <dimension ref="A1:Q36"/>
  <sheetViews>
    <sheetView showGridLines="0" tabSelected="1" zoomScaleNormal="100" workbookViewId="0">
      <selection activeCell="F2" sqref="F2"/>
    </sheetView>
  </sheetViews>
  <sheetFormatPr defaultColWidth="8.54296875" defaultRowHeight="12.5" x14ac:dyDescent="0.25"/>
  <cols>
    <col min="1" max="1" width="9.453125" style="90" customWidth="1"/>
    <col min="2" max="2" width="50.453125" style="90" customWidth="1"/>
    <col min="3" max="3" width="8.81640625" style="90" customWidth="1"/>
    <col min="4" max="5" width="14.453125" style="90" customWidth="1"/>
    <col min="6" max="6" width="13.7265625" style="90" customWidth="1"/>
    <col min="7" max="7" width="14.453125" style="90" customWidth="1"/>
    <col min="8" max="8" width="13.81640625" style="90" bestFit="1" customWidth="1"/>
    <col min="9" max="9" width="8.54296875" style="90"/>
    <col min="10" max="10" width="17.453125" style="90" customWidth="1"/>
    <col min="11" max="257" width="8.54296875" style="90"/>
    <col min="258" max="258" width="9.453125" style="90" customWidth="1"/>
    <col min="259" max="259" width="50.453125" style="90" customWidth="1"/>
    <col min="260" max="260" width="8.81640625" style="90" customWidth="1"/>
    <col min="261" max="263" width="14.453125" style="90" customWidth="1"/>
    <col min="264" max="265" width="8.54296875" style="90"/>
    <col min="266" max="266" width="17.453125" style="90" customWidth="1"/>
    <col min="267" max="513" width="8.54296875" style="90"/>
    <col min="514" max="514" width="9.453125" style="90" customWidth="1"/>
    <col min="515" max="515" width="50.453125" style="90" customWidth="1"/>
    <col min="516" max="516" width="8.81640625" style="90" customWidth="1"/>
    <col min="517" max="519" width="14.453125" style="90" customWidth="1"/>
    <col min="520" max="521" width="8.54296875" style="90"/>
    <col min="522" max="522" width="17.453125" style="90" customWidth="1"/>
    <col min="523" max="769" width="8.54296875" style="90"/>
    <col min="770" max="770" width="9.453125" style="90" customWidth="1"/>
    <col min="771" max="771" width="50.453125" style="90" customWidth="1"/>
    <col min="772" max="772" width="8.81640625" style="90" customWidth="1"/>
    <col min="773" max="775" width="14.453125" style="90" customWidth="1"/>
    <col min="776" max="777" width="8.54296875" style="90"/>
    <col min="778" max="778" width="17.453125" style="90" customWidth="1"/>
    <col min="779" max="1025" width="8.54296875" style="90"/>
    <col min="1026" max="1026" width="9.453125" style="90" customWidth="1"/>
    <col min="1027" max="1027" width="50.453125" style="90" customWidth="1"/>
    <col min="1028" max="1028" width="8.81640625" style="90" customWidth="1"/>
    <col min="1029" max="1031" width="14.453125" style="90" customWidth="1"/>
    <col min="1032" max="1033" width="8.54296875" style="90"/>
    <col min="1034" max="1034" width="17.453125" style="90" customWidth="1"/>
    <col min="1035" max="1281" width="8.54296875" style="90"/>
    <col min="1282" max="1282" width="9.453125" style="90" customWidth="1"/>
    <col min="1283" max="1283" width="50.453125" style="90" customWidth="1"/>
    <col min="1284" max="1284" width="8.81640625" style="90" customWidth="1"/>
    <col min="1285" max="1287" width="14.453125" style="90" customWidth="1"/>
    <col min="1288" max="1289" width="8.54296875" style="90"/>
    <col min="1290" max="1290" width="17.453125" style="90" customWidth="1"/>
    <col min="1291" max="1537" width="8.54296875" style="90"/>
    <col min="1538" max="1538" width="9.453125" style="90" customWidth="1"/>
    <col min="1539" max="1539" width="50.453125" style="90" customWidth="1"/>
    <col min="1540" max="1540" width="8.81640625" style="90" customWidth="1"/>
    <col min="1541" max="1543" width="14.453125" style="90" customWidth="1"/>
    <col min="1544" max="1545" width="8.54296875" style="90"/>
    <col min="1546" max="1546" width="17.453125" style="90" customWidth="1"/>
    <col min="1547" max="1793" width="8.54296875" style="90"/>
    <col min="1794" max="1794" width="9.453125" style="90" customWidth="1"/>
    <col min="1795" max="1795" width="50.453125" style="90" customWidth="1"/>
    <col min="1796" max="1796" width="8.81640625" style="90" customWidth="1"/>
    <col min="1797" max="1799" width="14.453125" style="90" customWidth="1"/>
    <col min="1800" max="1801" width="8.54296875" style="90"/>
    <col min="1802" max="1802" width="17.453125" style="90" customWidth="1"/>
    <col min="1803" max="2049" width="8.54296875" style="90"/>
    <col min="2050" max="2050" width="9.453125" style="90" customWidth="1"/>
    <col min="2051" max="2051" width="50.453125" style="90" customWidth="1"/>
    <col min="2052" max="2052" width="8.81640625" style="90" customWidth="1"/>
    <col min="2053" max="2055" width="14.453125" style="90" customWidth="1"/>
    <col min="2056" max="2057" width="8.54296875" style="90"/>
    <col min="2058" max="2058" width="17.453125" style="90" customWidth="1"/>
    <col min="2059" max="2305" width="8.54296875" style="90"/>
    <col min="2306" max="2306" width="9.453125" style="90" customWidth="1"/>
    <col min="2307" max="2307" width="50.453125" style="90" customWidth="1"/>
    <col min="2308" max="2308" width="8.81640625" style="90" customWidth="1"/>
    <col min="2309" max="2311" width="14.453125" style="90" customWidth="1"/>
    <col min="2312" max="2313" width="8.54296875" style="90"/>
    <col min="2314" max="2314" width="17.453125" style="90" customWidth="1"/>
    <col min="2315" max="2561" width="8.54296875" style="90"/>
    <col min="2562" max="2562" width="9.453125" style="90" customWidth="1"/>
    <col min="2563" max="2563" width="50.453125" style="90" customWidth="1"/>
    <col min="2564" max="2564" width="8.81640625" style="90" customWidth="1"/>
    <col min="2565" max="2567" width="14.453125" style="90" customWidth="1"/>
    <col min="2568" max="2569" width="8.54296875" style="90"/>
    <col min="2570" max="2570" width="17.453125" style="90" customWidth="1"/>
    <col min="2571" max="2817" width="8.54296875" style="90"/>
    <col min="2818" max="2818" width="9.453125" style="90" customWidth="1"/>
    <col min="2819" max="2819" width="50.453125" style="90" customWidth="1"/>
    <col min="2820" max="2820" width="8.81640625" style="90" customWidth="1"/>
    <col min="2821" max="2823" width="14.453125" style="90" customWidth="1"/>
    <col min="2824" max="2825" width="8.54296875" style="90"/>
    <col min="2826" max="2826" width="17.453125" style="90" customWidth="1"/>
    <col min="2827" max="3073" width="8.54296875" style="90"/>
    <col min="3074" max="3074" width="9.453125" style="90" customWidth="1"/>
    <col min="3075" max="3075" width="50.453125" style="90" customWidth="1"/>
    <col min="3076" max="3076" width="8.81640625" style="90" customWidth="1"/>
    <col min="3077" max="3079" width="14.453125" style="90" customWidth="1"/>
    <col min="3080" max="3081" width="8.54296875" style="90"/>
    <col min="3082" max="3082" width="17.453125" style="90" customWidth="1"/>
    <col min="3083" max="3329" width="8.54296875" style="90"/>
    <col min="3330" max="3330" width="9.453125" style="90" customWidth="1"/>
    <col min="3331" max="3331" width="50.453125" style="90" customWidth="1"/>
    <col min="3332" max="3332" width="8.81640625" style="90" customWidth="1"/>
    <col min="3333" max="3335" width="14.453125" style="90" customWidth="1"/>
    <col min="3336" max="3337" width="8.54296875" style="90"/>
    <col min="3338" max="3338" width="17.453125" style="90" customWidth="1"/>
    <col min="3339" max="3585" width="8.54296875" style="90"/>
    <col min="3586" max="3586" width="9.453125" style="90" customWidth="1"/>
    <col min="3587" max="3587" width="50.453125" style="90" customWidth="1"/>
    <col min="3588" max="3588" width="8.81640625" style="90" customWidth="1"/>
    <col min="3589" max="3591" width="14.453125" style="90" customWidth="1"/>
    <col min="3592" max="3593" width="8.54296875" style="90"/>
    <col min="3594" max="3594" width="17.453125" style="90" customWidth="1"/>
    <col min="3595" max="3841" width="8.54296875" style="90"/>
    <col min="3842" max="3842" width="9.453125" style="90" customWidth="1"/>
    <col min="3843" max="3843" width="50.453125" style="90" customWidth="1"/>
    <col min="3844" max="3844" width="8.81640625" style="90" customWidth="1"/>
    <col min="3845" max="3847" width="14.453125" style="90" customWidth="1"/>
    <col min="3848" max="3849" width="8.54296875" style="90"/>
    <col min="3850" max="3850" width="17.453125" style="90" customWidth="1"/>
    <col min="3851" max="4097" width="8.54296875" style="90"/>
    <col min="4098" max="4098" width="9.453125" style="90" customWidth="1"/>
    <col min="4099" max="4099" width="50.453125" style="90" customWidth="1"/>
    <col min="4100" max="4100" width="8.81640625" style="90" customWidth="1"/>
    <col min="4101" max="4103" width="14.453125" style="90" customWidth="1"/>
    <col min="4104" max="4105" width="8.54296875" style="90"/>
    <col min="4106" max="4106" width="17.453125" style="90" customWidth="1"/>
    <col min="4107" max="4353" width="8.54296875" style="90"/>
    <col min="4354" max="4354" width="9.453125" style="90" customWidth="1"/>
    <col min="4355" max="4355" width="50.453125" style="90" customWidth="1"/>
    <col min="4356" max="4356" width="8.81640625" style="90" customWidth="1"/>
    <col min="4357" max="4359" width="14.453125" style="90" customWidth="1"/>
    <col min="4360" max="4361" width="8.54296875" style="90"/>
    <col min="4362" max="4362" width="17.453125" style="90" customWidth="1"/>
    <col min="4363" max="4609" width="8.54296875" style="90"/>
    <col min="4610" max="4610" width="9.453125" style="90" customWidth="1"/>
    <col min="4611" max="4611" width="50.453125" style="90" customWidth="1"/>
    <col min="4612" max="4612" width="8.81640625" style="90" customWidth="1"/>
    <col min="4613" max="4615" width="14.453125" style="90" customWidth="1"/>
    <col min="4616" max="4617" width="8.54296875" style="90"/>
    <col min="4618" max="4618" width="17.453125" style="90" customWidth="1"/>
    <col min="4619" max="4865" width="8.54296875" style="90"/>
    <col min="4866" max="4866" width="9.453125" style="90" customWidth="1"/>
    <col min="4867" max="4867" width="50.453125" style="90" customWidth="1"/>
    <col min="4868" max="4868" width="8.81640625" style="90" customWidth="1"/>
    <col min="4869" max="4871" width="14.453125" style="90" customWidth="1"/>
    <col min="4872" max="4873" width="8.54296875" style="90"/>
    <col min="4874" max="4874" width="17.453125" style="90" customWidth="1"/>
    <col min="4875" max="5121" width="8.54296875" style="90"/>
    <col min="5122" max="5122" width="9.453125" style="90" customWidth="1"/>
    <col min="5123" max="5123" width="50.453125" style="90" customWidth="1"/>
    <col min="5124" max="5124" width="8.81640625" style="90" customWidth="1"/>
    <col min="5125" max="5127" width="14.453125" style="90" customWidth="1"/>
    <col min="5128" max="5129" width="8.54296875" style="90"/>
    <col min="5130" max="5130" width="17.453125" style="90" customWidth="1"/>
    <col min="5131" max="5377" width="8.54296875" style="90"/>
    <col min="5378" max="5378" width="9.453125" style="90" customWidth="1"/>
    <col min="5379" max="5379" width="50.453125" style="90" customWidth="1"/>
    <col min="5380" max="5380" width="8.81640625" style="90" customWidth="1"/>
    <col min="5381" max="5383" width="14.453125" style="90" customWidth="1"/>
    <col min="5384" max="5385" width="8.54296875" style="90"/>
    <col min="5386" max="5386" width="17.453125" style="90" customWidth="1"/>
    <col min="5387" max="5633" width="8.54296875" style="90"/>
    <col min="5634" max="5634" width="9.453125" style="90" customWidth="1"/>
    <col min="5635" max="5635" width="50.453125" style="90" customWidth="1"/>
    <col min="5636" max="5636" width="8.81640625" style="90" customWidth="1"/>
    <col min="5637" max="5639" width="14.453125" style="90" customWidth="1"/>
    <col min="5640" max="5641" width="8.54296875" style="90"/>
    <col min="5642" max="5642" width="17.453125" style="90" customWidth="1"/>
    <col min="5643" max="5889" width="8.54296875" style="90"/>
    <col min="5890" max="5890" width="9.453125" style="90" customWidth="1"/>
    <col min="5891" max="5891" width="50.453125" style="90" customWidth="1"/>
    <col min="5892" max="5892" width="8.81640625" style="90" customWidth="1"/>
    <col min="5893" max="5895" width="14.453125" style="90" customWidth="1"/>
    <col min="5896" max="5897" width="8.54296875" style="90"/>
    <col min="5898" max="5898" width="17.453125" style="90" customWidth="1"/>
    <col min="5899" max="6145" width="8.54296875" style="90"/>
    <col min="6146" max="6146" width="9.453125" style="90" customWidth="1"/>
    <col min="6147" max="6147" width="50.453125" style="90" customWidth="1"/>
    <col min="6148" max="6148" width="8.81640625" style="90" customWidth="1"/>
    <col min="6149" max="6151" width="14.453125" style="90" customWidth="1"/>
    <col min="6152" max="6153" width="8.54296875" style="90"/>
    <col min="6154" max="6154" width="17.453125" style="90" customWidth="1"/>
    <col min="6155" max="6401" width="8.54296875" style="90"/>
    <col min="6402" max="6402" width="9.453125" style="90" customWidth="1"/>
    <col min="6403" max="6403" width="50.453125" style="90" customWidth="1"/>
    <col min="6404" max="6404" width="8.81640625" style="90" customWidth="1"/>
    <col min="6405" max="6407" width="14.453125" style="90" customWidth="1"/>
    <col min="6408" max="6409" width="8.54296875" style="90"/>
    <col min="6410" max="6410" width="17.453125" style="90" customWidth="1"/>
    <col min="6411" max="6657" width="8.54296875" style="90"/>
    <col min="6658" max="6658" width="9.453125" style="90" customWidth="1"/>
    <col min="6659" max="6659" width="50.453125" style="90" customWidth="1"/>
    <col min="6660" max="6660" width="8.81640625" style="90" customWidth="1"/>
    <col min="6661" max="6663" width="14.453125" style="90" customWidth="1"/>
    <col min="6664" max="6665" width="8.54296875" style="90"/>
    <col min="6666" max="6666" width="17.453125" style="90" customWidth="1"/>
    <col min="6667" max="6913" width="8.54296875" style="90"/>
    <col min="6914" max="6914" width="9.453125" style="90" customWidth="1"/>
    <col min="6915" max="6915" width="50.453125" style="90" customWidth="1"/>
    <col min="6916" max="6916" width="8.81640625" style="90" customWidth="1"/>
    <col min="6917" max="6919" width="14.453125" style="90" customWidth="1"/>
    <col min="6920" max="6921" width="8.54296875" style="90"/>
    <col min="6922" max="6922" width="17.453125" style="90" customWidth="1"/>
    <col min="6923" max="7169" width="8.54296875" style="90"/>
    <col min="7170" max="7170" width="9.453125" style="90" customWidth="1"/>
    <col min="7171" max="7171" width="50.453125" style="90" customWidth="1"/>
    <col min="7172" max="7172" width="8.81640625" style="90" customWidth="1"/>
    <col min="7173" max="7175" width="14.453125" style="90" customWidth="1"/>
    <col min="7176" max="7177" width="8.54296875" style="90"/>
    <col min="7178" max="7178" width="17.453125" style="90" customWidth="1"/>
    <col min="7179" max="7425" width="8.54296875" style="90"/>
    <col min="7426" max="7426" width="9.453125" style="90" customWidth="1"/>
    <col min="7427" max="7427" width="50.453125" style="90" customWidth="1"/>
    <col min="7428" max="7428" width="8.81640625" style="90" customWidth="1"/>
    <col min="7429" max="7431" width="14.453125" style="90" customWidth="1"/>
    <col min="7432" max="7433" width="8.54296875" style="90"/>
    <col min="7434" max="7434" width="17.453125" style="90" customWidth="1"/>
    <col min="7435" max="7681" width="8.54296875" style="90"/>
    <col min="7682" max="7682" width="9.453125" style="90" customWidth="1"/>
    <col min="7683" max="7683" width="50.453125" style="90" customWidth="1"/>
    <col min="7684" max="7684" width="8.81640625" style="90" customWidth="1"/>
    <col min="7685" max="7687" width="14.453125" style="90" customWidth="1"/>
    <col min="7688" max="7689" width="8.54296875" style="90"/>
    <col min="7690" max="7690" width="17.453125" style="90" customWidth="1"/>
    <col min="7691" max="7937" width="8.54296875" style="90"/>
    <col min="7938" max="7938" width="9.453125" style="90" customWidth="1"/>
    <col min="7939" max="7939" width="50.453125" style="90" customWidth="1"/>
    <col min="7940" max="7940" width="8.81640625" style="90" customWidth="1"/>
    <col min="7941" max="7943" width="14.453125" style="90" customWidth="1"/>
    <col min="7944" max="7945" width="8.54296875" style="90"/>
    <col min="7946" max="7946" width="17.453125" style="90" customWidth="1"/>
    <col min="7947" max="8193" width="8.54296875" style="90"/>
    <col min="8194" max="8194" width="9.453125" style="90" customWidth="1"/>
    <col min="8195" max="8195" width="50.453125" style="90" customWidth="1"/>
    <col min="8196" max="8196" width="8.81640625" style="90" customWidth="1"/>
    <col min="8197" max="8199" width="14.453125" style="90" customWidth="1"/>
    <col min="8200" max="8201" width="8.54296875" style="90"/>
    <col min="8202" max="8202" width="17.453125" style="90" customWidth="1"/>
    <col min="8203" max="8449" width="8.54296875" style="90"/>
    <col min="8450" max="8450" width="9.453125" style="90" customWidth="1"/>
    <col min="8451" max="8451" width="50.453125" style="90" customWidth="1"/>
    <col min="8452" max="8452" width="8.81640625" style="90" customWidth="1"/>
    <col min="8453" max="8455" width="14.453125" style="90" customWidth="1"/>
    <col min="8456" max="8457" width="8.54296875" style="90"/>
    <col min="8458" max="8458" width="17.453125" style="90" customWidth="1"/>
    <col min="8459" max="8705" width="8.54296875" style="90"/>
    <col min="8706" max="8706" width="9.453125" style="90" customWidth="1"/>
    <col min="8707" max="8707" width="50.453125" style="90" customWidth="1"/>
    <col min="8708" max="8708" width="8.81640625" style="90" customWidth="1"/>
    <col min="8709" max="8711" width="14.453125" style="90" customWidth="1"/>
    <col min="8712" max="8713" width="8.54296875" style="90"/>
    <col min="8714" max="8714" width="17.453125" style="90" customWidth="1"/>
    <col min="8715" max="8961" width="8.54296875" style="90"/>
    <col min="8962" max="8962" width="9.453125" style="90" customWidth="1"/>
    <col min="8963" max="8963" width="50.453125" style="90" customWidth="1"/>
    <col min="8964" max="8964" width="8.81640625" style="90" customWidth="1"/>
    <col min="8965" max="8967" width="14.453125" style="90" customWidth="1"/>
    <col min="8968" max="8969" width="8.54296875" style="90"/>
    <col min="8970" max="8970" width="17.453125" style="90" customWidth="1"/>
    <col min="8971" max="9217" width="8.54296875" style="90"/>
    <col min="9218" max="9218" width="9.453125" style="90" customWidth="1"/>
    <col min="9219" max="9219" width="50.453125" style="90" customWidth="1"/>
    <col min="9220" max="9220" width="8.81640625" style="90" customWidth="1"/>
    <col min="9221" max="9223" width="14.453125" style="90" customWidth="1"/>
    <col min="9224" max="9225" width="8.54296875" style="90"/>
    <col min="9226" max="9226" width="17.453125" style="90" customWidth="1"/>
    <col min="9227" max="9473" width="8.54296875" style="90"/>
    <col min="9474" max="9474" width="9.453125" style="90" customWidth="1"/>
    <col min="9475" max="9475" width="50.453125" style="90" customWidth="1"/>
    <col min="9476" max="9476" width="8.81640625" style="90" customWidth="1"/>
    <col min="9477" max="9479" width="14.453125" style="90" customWidth="1"/>
    <col min="9480" max="9481" width="8.54296875" style="90"/>
    <col min="9482" max="9482" width="17.453125" style="90" customWidth="1"/>
    <col min="9483" max="9729" width="8.54296875" style="90"/>
    <col min="9730" max="9730" width="9.453125" style="90" customWidth="1"/>
    <col min="9731" max="9731" width="50.453125" style="90" customWidth="1"/>
    <col min="9732" max="9732" width="8.81640625" style="90" customWidth="1"/>
    <col min="9733" max="9735" width="14.453125" style="90" customWidth="1"/>
    <col min="9736" max="9737" width="8.54296875" style="90"/>
    <col min="9738" max="9738" width="17.453125" style="90" customWidth="1"/>
    <col min="9739" max="9985" width="8.54296875" style="90"/>
    <col min="9986" max="9986" width="9.453125" style="90" customWidth="1"/>
    <col min="9987" max="9987" width="50.453125" style="90" customWidth="1"/>
    <col min="9988" max="9988" width="8.81640625" style="90" customWidth="1"/>
    <col min="9989" max="9991" width="14.453125" style="90" customWidth="1"/>
    <col min="9992" max="9993" width="8.54296875" style="90"/>
    <col min="9994" max="9994" width="17.453125" style="90" customWidth="1"/>
    <col min="9995" max="10241" width="8.54296875" style="90"/>
    <col min="10242" max="10242" width="9.453125" style="90" customWidth="1"/>
    <col min="10243" max="10243" width="50.453125" style="90" customWidth="1"/>
    <col min="10244" max="10244" width="8.81640625" style="90" customWidth="1"/>
    <col min="10245" max="10247" width="14.453125" style="90" customWidth="1"/>
    <col min="10248" max="10249" width="8.54296875" style="90"/>
    <col min="10250" max="10250" width="17.453125" style="90" customWidth="1"/>
    <col min="10251" max="10497" width="8.54296875" style="90"/>
    <col min="10498" max="10498" width="9.453125" style="90" customWidth="1"/>
    <col min="10499" max="10499" width="50.453125" style="90" customWidth="1"/>
    <col min="10500" max="10500" width="8.81640625" style="90" customWidth="1"/>
    <col min="10501" max="10503" width="14.453125" style="90" customWidth="1"/>
    <col min="10504" max="10505" width="8.54296875" style="90"/>
    <col min="10506" max="10506" width="17.453125" style="90" customWidth="1"/>
    <col min="10507" max="10753" width="8.54296875" style="90"/>
    <col min="10754" max="10754" width="9.453125" style="90" customWidth="1"/>
    <col min="10755" max="10755" width="50.453125" style="90" customWidth="1"/>
    <col min="10756" max="10756" width="8.81640625" style="90" customWidth="1"/>
    <col min="10757" max="10759" width="14.453125" style="90" customWidth="1"/>
    <col min="10760" max="10761" width="8.54296875" style="90"/>
    <col min="10762" max="10762" width="17.453125" style="90" customWidth="1"/>
    <col min="10763" max="11009" width="8.54296875" style="90"/>
    <col min="11010" max="11010" width="9.453125" style="90" customWidth="1"/>
    <col min="11011" max="11011" width="50.453125" style="90" customWidth="1"/>
    <col min="11012" max="11012" width="8.81640625" style="90" customWidth="1"/>
    <col min="11013" max="11015" width="14.453125" style="90" customWidth="1"/>
    <col min="11016" max="11017" width="8.54296875" style="90"/>
    <col min="11018" max="11018" width="17.453125" style="90" customWidth="1"/>
    <col min="11019" max="11265" width="8.54296875" style="90"/>
    <col min="11266" max="11266" width="9.453125" style="90" customWidth="1"/>
    <col min="11267" max="11267" width="50.453125" style="90" customWidth="1"/>
    <col min="11268" max="11268" width="8.81640625" style="90" customWidth="1"/>
    <col min="11269" max="11271" width="14.453125" style="90" customWidth="1"/>
    <col min="11272" max="11273" width="8.54296875" style="90"/>
    <col min="11274" max="11274" width="17.453125" style="90" customWidth="1"/>
    <col min="11275" max="11521" width="8.54296875" style="90"/>
    <col min="11522" max="11522" width="9.453125" style="90" customWidth="1"/>
    <col min="11523" max="11523" width="50.453125" style="90" customWidth="1"/>
    <col min="11524" max="11524" width="8.81640625" style="90" customWidth="1"/>
    <col min="11525" max="11527" width="14.453125" style="90" customWidth="1"/>
    <col min="11528" max="11529" width="8.54296875" style="90"/>
    <col min="11530" max="11530" width="17.453125" style="90" customWidth="1"/>
    <col min="11531" max="11777" width="8.54296875" style="90"/>
    <col min="11778" max="11778" width="9.453125" style="90" customWidth="1"/>
    <col min="11779" max="11779" width="50.453125" style="90" customWidth="1"/>
    <col min="11780" max="11780" width="8.81640625" style="90" customWidth="1"/>
    <col min="11781" max="11783" width="14.453125" style="90" customWidth="1"/>
    <col min="11784" max="11785" width="8.54296875" style="90"/>
    <col min="11786" max="11786" width="17.453125" style="90" customWidth="1"/>
    <col min="11787" max="12033" width="8.54296875" style="90"/>
    <col min="12034" max="12034" width="9.453125" style="90" customWidth="1"/>
    <col min="12035" max="12035" width="50.453125" style="90" customWidth="1"/>
    <col min="12036" max="12036" width="8.81640625" style="90" customWidth="1"/>
    <col min="12037" max="12039" width="14.453125" style="90" customWidth="1"/>
    <col min="12040" max="12041" width="8.54296875" style="90"/>
    <col min="12042" max="12042" width="17.453125" style="90" customWidth="1"/>
    <col min="12043" max="12289" width="8.54296875" style="90"/>
    <col min="12290" max="12290" width="9.453125" style="90" customWidth="1"/>
    <col min="12291" max="12291" width="50.453125" style="90" customWidth="1"/>
    <col min="12292" max="12292" width="8.81640625" style="90" customWidth="1"/>
    <col min="12293" max="12295" width="14.453125" style="90" customWidth="1"/>
    <col min="12296" max="12297" width="8.54296875" style="90"/>
    <col min="12298" max="12298" width="17.453125" style="90" customWidth="1"/>
    <col min="12299" max="12545" width="8.54296875" style="90"/>
    <col min="12546" max="12546" width="9.453125" style="90" customWidth="1"/>
    <col min="12547" max="12547" width="50.453125" style="90" customWidth="1"/>
    <col min="12548" max="12548" width="8.81640625" style="90" customWidth="1"/>
    <col min="12549" max="12551" width="14.453125" style="90" customWidth="1"/>
    <col min="12552" max="12553" width="8.54296875" style="90"/>
    <col min="12554" max="12554" width="17.453125" style="90" customWidth="1"/>
    <col min="12555" max="12801" width="8.54296875" style="90"/>
    <col min="12802" max="12802" width="9.453125" style="90" customWidth="1"/>
    <col min="12803" max="12803" width="50.453125" style="90" customWidth="1"/>
    <col min="12804" max="12804" width="8.81640625" style="90" customWidth="1"/>
    <col min="12805" max="12807" width="14.453125" style="90" customWidth="1"/>
    <col min="12808" max="12809" width="8.54296875" style="90"/>
    <col min="12810" max="12810" width="17.453125" style="90" customWidth="1"/>
    <col min="12811" max="13057" width="8.54296875" style="90"/>
    <col min="13058" max="13058" width="9.453125" style="90" customWidth="1"/>
    <col min="13059" max="13059" width="50.453125" style="90" customWidth="1"/>
    <col min="13060" max="13060" width="8.81640625" style="90" customWidth="1"/>
    <col min="13061" max="13063" width="14.453125" style="90" customWidth="1"/>
    <col min="13064" max="13065" width="8.54296875" style="90"/>
    <col min="13066" max="13066" width="17.453125" style="90" customWidth="1"/>
    <col min="13067" max="13313" width="8.54296875" style="90"/>
    <col min="13314" max="13314" width="9.453125" style="90" customWidth="1"/>
    <col min="13315" max="13315" width="50.453125" style="90" customWidth="1"/>
    <col min="13316" max="13316" width="8.81640625" style="90" customWidth="1"/>
    <col min="13317" max="13319" width="14.453125" style="90" customWidth="1"/>
    <col min="13320" max="13321" width="8.54296875" style="90"/>
    <col min="13322" max="13322" width="17.453125" style="90" customWidth="1"/>
    <col min="13323" max="13569" width="8.54296875" style="90"/>
    <col min="13570" max="13570" width="9.453125" style="90" customWidth="1"/>
    <col min="13571" max="13571" width="50.453125" style="90" customWidth="1"/>
    <col min="13572" max="13572" width="8.81640625" style="90" customWidth="1"/>
    <col min="13573" max="13575" width="14.453125" style="90" customWidth="1"/>
    <col min="13576" max="13577" width="8.54296875" style="90"/>
    <col min="13578" max="13578" width="17.453125" style="90" customWidth="1"/>
    <col min="13579" max="13825" width="8.54296875" style="90"/>
    <col min="13826" max="13826" width="9.453125" style="90" customWidth="1"/>
    <col min="13827" max="13827" width="50.453125" style="90" customWidth="1"/>
    <col min="13828" max="13828" width="8.81640625" style="90" customWidth="1"/>
    <col min="13829" max="13831" width="14.453125" style="90" customWidth="1"/>
    <col min="13832" max="13833" width="8.54296875" style="90"/>
    <col min="13834" max="13834" width="17.453125" style="90" customWidth="1"/>
    <col min="13835" max="14081" width="8.54296875" style="90"/>
    <col min="14082" max="14082" width="9.453125" style="90" customWidth="1"/>
    <col min="14083" max="14083" width="50.453125" style="90" customWidth="1"/>
    <col min="14084" max="14084" width="8.81640625" style="90" customWidth="1"/>
    <col min="14085" max="14087" width="14.453125" style="90" customWidth="1"/>
    <col min="14088" max="14089" width="8.54296875" style="90"/>
    <col min="14090" max="14090" width="17.453125" style="90" customWidth="1"/>
    <col min="14091" max="14337" width="8.54296875" style="90"/>
    <col min="14338" max="14338" width="9.453125" style="90" customWidth="1"/>
    <col min="14339" max="14339" width="50.453125" style="90" customWidth="1"/>
    <col min="14340" max="14340" width="8.81640625" style="90" customWidth="1"/>
    <col min="14341" max="14343" width="14.453125" style="90" customWidth="1"/>
    <col min="14344" max="14345" width="8.54296875" style="90"/>
    <col min="14346" max="14346" width="17.453125" style="90" customWidth="1"/>
    <col min="14347" max="14593" width="8.54296875" style="90"/>
    <col min="14594" max="14594" width="9.453125" style="90" customWidth="1"/>
    <col min="14595" max="14595" width="50.453125" style="90" customWidth="1"/>
    <col min="14596" max="14596" width="8.81640625" style="90" customWidth="1"/>
    <col min="14597" max="14599" width="14.453125" style="90" customWidth="1"/>
    <col min="14600" max="14601" width="8.54296875" style="90"/>
    <col min="14602" max="14602" width="17.453125" style="90" customWidth="1"/>
    <col min="14603" max="14849" width="8.54296875" style="90"/>
    <col min="14850" max="14850" width="9.453125" style="90" customWidth="1"/>
    <col min="14851" max="14851" width="50.453125" style="90" customWidth="1"/>
    <col min="14852" max="14852" width="8.81640625" style="90" customWidth="1"/>
    <col min="14853" max="14855" width="14.453125" style="90" customWidth="1"/>
    <col min="14856" max="14857" width="8.54296875" style="90"/>
    <col min="14858" max="14858" width="17.453125" style="90" customWidth="1"/>
    <col min="14859" max="15105" width="8.54296875" style="90"/>
    <col min="15106" max="15106" width="9.453125" style="90" customWidth="1"/>
    <col min="15107" max="15107" width="50.453125" style="90" customWidth="1"/>
    <col min="15108" max="15108" width="8.81640625" style="90" customWidth="1"/>
    <col min="15109" max="15111" width="14.453125" style="90" customWidth="1"/>
    <col min="15112" max="15113" width="8.54296875" style="90"/>
    <col min="15114" max="15114" width="17.453125" style="90" customWidth="1"/>
    <col min="15115" max="15361" width="8.54296875" style="90"/>
    <col min="15362" max="15362" width="9.453125" style="90" customWidth="1"/>
    <col min="15363" max="15363" width="50.453125" style="90" customWidth="1"/>
    <col min="15364" max="15364" width="8.81640625" style="90" customWidth="1"/>
    <col min="15365" max="15367" width="14.453125" style="90" customWidth="1"/>
    <col min="15368" max="15369" width="8.54296875" style="90"/>
    <col min="15370" max="15370" width="17.453125" style="90" customWidth="1"/>
    <col min="15371" max="15617" width="8.54296875" style="90"/>
    <col min="15618" max="15618" width="9.453125" style="90" customWidth="1"/>
    <col min="15619" max="15619" width="50.453125" style="90" customWidth="1"/>
    <col min="15620" max="15620" width="8.81640625" style="90" customWidth="1"/>
    <col min="15621" max="15623" width="14.453125" style="90" customWidth="1"/>
    <col min="15624" max="15625" width="8.54296875" style="90"/>
    <col min="15626" max="15626" width="17.453125" style="90" customWidth="1"/>
    <col min="15627" max="15873" width="8.54296875" style="90"/>
    <col min="15874" max="15874" width="9.453125" style="90" customWidth="1"/>
    <col min="15875" max="15875" width="50.453125" style="90" customWidth="1"/>
    <col min="15876" max="15876" width="8.81640625" style="90" customWidth="1"/>
    <col min="15877" max="15879" width="14.453125" style="90" customWidth="1"/>
    <col min="15880" max="15881" width="8.54296875" style="90"/>
    <col min="15882" max="15882" width="17.453125" style="90" customWidth="1"/>
    <col min="15883" max="16129" width="8.54296875" style="90"/>
    <col min="16130" max="16130" width="9.453125" style="90" customWidth="1"/>
    <col min="16131" max="16131" width="50.453125" style="90" customWidth="1"/>
    <col min="16132" max="16132" width="8.81640625" style="90" customWidth="1"/>
    <col min="16133" max="16135" width="14.453125" style="90" customWidth="1"/>
    <col min="16136" max="16137" width="8.54296875" style="90"/>
    <col min="16138" max="16138" width="17.453125" style="90" customWidth="1"/>
    <col min="16139" max="16384" width="8.54296875" style="90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2"/>
      <c r="J1" s="1"/>
      <c r="K1" s="1"/>
      <c r="L1" s="1"/>
      <c r="M1" s="1"/>
      <c r="N1" s="1"/>
      <c r="O1" s="1"/>
      <c r="P1" s="1"/>
    </row>
    <row r="2" spans="1:17" ht="29.25" customHeight="1" x14ac:dyDescent="0.25">
      <c r="A2" s="3"/>
      <c r="B2" s="3"/>
      <c r="C2" s="3"/>
      <c r="D2" s="3"/>
      <c r="E2" s="3"/>
      <c r="F2" s="4"/>
      <c r="G2" s="4"/>
      <c r="H2" s="4"/>
      <c r="I2" s="4"/>
      <c r="J2" s="91"/>
      <c r="K2" s="91"/>
      <c r="L2" s="91"/>
      <c r="M2" s="91"/>
    </row>
    <row r="3" spans="1:17" ht="16.5" customHeight="1" x14ac:dyDescent="0.25">
      <c r="A3" s="120" t="s">
        <v>120</v>
      </c>
      <c r="B3" s="121"/>
      <c r="C3" s="121"/>
      <c r="D3" s="121"/>
      <c r="E3" s="121"/>
      <c r="F3" s="121"/>
      <c r="G3" s="121"/>
      <c r="H3" s="121"/>
      <c r="I3" s="122"/>
      <c r="J3" s="92"/>
      <c r="K3" s="92"/>
      <c r="L3" s="92"/>
      <c r="M3" s="92"/>
      <c r="N3" s="92"/>
      <c r="O3" s="92"/>
      <c r="P3" s="92"/>
      <c r="Q3" s="92"/>
    </row>
    <row r="4" spans="1:17" ht="16.5" customHeight="1" x14ac:dyDescent="0.25">
      <c r="A4" s="93"/>
      <c r="B4" s="93"/>
      <c r="C4" s="93"/>
      <c r="D4" s="93"/>
      <c r="E4" s="93"/>
      <c r="F4" s="93"/>
      <c r="G4" s="93"/>
      <c r="H4" s="93"/>
      <c r="I4" s="93"/>
      <c r="J4" s="92"/>
      <c r="K4" s="92"/>
      <c r="L4" s="92"/>
      <c r="M4" s="92"/>
      <c r="N4" s="92"/>
      <c r="O4" s="92"/>
      <c r="P4" s="92"/>
      <c r="Q4" s="92"/>
    </row>
    <row r="5" spans="1:17" ht="16.5" customHeight="1" x14ac:dyDescent="0.25">
      <c r="A5" s="123" t="s">
        <v>121</v>
      </c>
      <c r="B5" s="123"/>
      <c r="C5" s="123"/>
      <c r="D5" s="123"/>
      <c r="E5" s="123"/>
      <c r="F5" s="123"/>
      <c r="G5" s="123"/>
      <c r="H5" s="123"/>
      <c r="I5" s="123"/>
      <c r="J5" s="92"/>
      <c r="K5" s="92"/>
      <c r="L5" s="92"/>
      <c r="M5" s="92"/>
      <c r="N5" s="92"/>
      <c r="O5" s="92"/>
      <c r="P5" s="92"/>
      <c r="Q5" s="92"/>
    </row>
    <row r="6" spans="1:17" ht="13" thickBot="1" x14ac:dyDescent="0.3">
      <c r="A6" s="94"/>
      <c r="B6" s="94"/>
      <c r="C6" s="95"/>
      <c r="D6" s="94"/>
      <c r="E6" s="94"/>
      <c r="F6" s="94"/>
      <c r="G6" s="94"/>
      <c r="H6" s="94"/>
      <c r="I6" s="94"/>
    </row>
    <row r="7" spans="1:17" ht="36.75" customHeight="1" thickBot="1" x14ac:dyDescent="0.3">
      <c r="A7" s="96" t="s">
        <v>122</v>
      </c>
      <c r="B7" s="96" t="s">
        <v>123</v>
      </c>
      <c r="C7" s="97" t="s">
        <v>124</v>
      </c>
      <c r="D7" s="98" t="s">
        <v>125</v>
      </c>
      <c r="E7" s="98" t="s">
        <v>157</v>
      </c>
      <c r="F7" s="98" t="s">
        <v>126</v>
      </c>
      <c r="G7" s="98" t="s">
        <v>127</v>
      </c>
      <c r="H7" s="124" t="s">
        <v>128</v>
      </c>
      <c r="I7" s="125"/>
    </row>
    <row r="8" spans="1:17" ht="15" customHeight="1" thickBot="1" x14ac:dyDescent="0.3">
      <c r="A8" s="99" t="s">
        <v>129</v>
      </c>
      <c r="B8" s="99" t="s">
        <v>158</v>
      </c>
      <c r="C8" s="266">
        <v>176</v>
      </c>
      <c r="D8" s="108">
        <v>5</v>
      </c>
      <c r="E8" s="109">
        <v>3200</v>
      </c>
      <c r="F8" s="102">
        <f>'POSTO 1'!$E$45</f>
        <v>5248.4332800000002</v>
      </c>
      <c r="G8" s="102">
        <f>'POSTO 1'!$F$47</f>
        <v>26242.15</v>
      </c>
      <c r="H8" s="126">
        <f>'POSTO 1'!$F$48</f>
        <v>629811.60000000009</v>
      </c>
      <c r="I8" s="127"/>
    </row>
    <row r="9" spans="1:17" ht="15" customHeight="1" thickTop="1" thickBot="1" x14ac:dyDescent="0.3">
      <c r="A9" s="100" t="s">
        <v>130</v>
      </c>
      <c r="B9" s="99" t="s">
        <v>159</v>
      </c>
      <c r="C9" s="266">
        <v>176</v>
      </c>
      <c r="D9" s="110">
        <v>40</v>
      </c>
      <c r="E9" s="111">
        <v>3500</v>
      </c>
      <c r="F9" s="102">
        <f>'POSTO 2'!$E$45</f>
        <v>5740.4739000000009</v>
      </c>
      <c r="G9" s="102">
        <f>'POSTO 2'!$F$47</f>
        <v>229618.80000000002</v>
      </c>
      <c r="H9" s="118">
        <f>'POSTO 2'!$F$48</f>
        <v>5510851.2000000002</v>
      </c>
      <c r="I9" s="119"/>
    </row>
    <row r="10" spans="1:17" ht="15" customHeight="1" thickTop="1" thickBot="1" x14ac:dyDescent="0.3">
      <c r="A10" s="100" t="s">
        <v>131</v>
      </c>
      <c r="B10" s="99" t="s">
        <v>160</v>
      </c>
      <c r="C10" s="266">
        <v>176</v>
      </c>
      <c r="D10" s="110">
        <v>8</v>
      </c>
      <c r="E10" s="111">
        <v>3500</v>
      </c>
      <c r="F10" s="102">
        <f>'POSTO 3'!$E$45</f>
        <v>5740.4739000000009</v>
      </c>
      <c r="G10" s="102">
        <f>'POSTO 3'!$F$47</f>
        <v>45923.76</v>
      </c>
      <c r="H10" s="118">
        <f>'POSTO 3'!$F$48</f>
        <v>1102170.24</v>
      </c>
      <c r="I10" s="119"/>
    </row>
    <row r="11" spans="1:17" ht="15" customHeight="1" thickTop="1" thickBot="1" x14ac:dyDescent="0.3">
      <c r="A11" s="100" t="s">
        <v>132</v>
      </c>
      <c r="B11" s="99" t="s">
        <v>161</v>
      </c>
      <c r="C11" s="266">
        <v>176</v>
      </c>
      <c r="D11" s="110">
        <v>5</v>
      </c>
      <c r="E11" s="111">
        <v>3200</v>
      </c>
      <c r="F11" s="102">
        <f>'POSTO 4'!$E$45</f>
        <v>5248.4332800000002</v>
      </c>
      <c r="G11" s="102">
        <f>'POSTO 4'!$F$47</f>
        <v>26242.15</v>
      </c>
      <c r="H11" s="118">
        <f>'POSTO 4'!$F$48</f>
        <v>629811.60000000009</v>
      </c>
      <c r="I11" s="119"/>
    </row>
    <row r="12" spans="1:17" ht="15" customHeight="1" thickTop="1" thickBot="1" x14ac:dyDescent="0.3">
      <c r="A12" s="100" t="s">
        <v>133</v>
      </c>
      <c r="B12" s="99" t="s">
        <v>162</v>
      </c>
      <c r="C12" s="266">
        <v>176</v>
      </c>
      <c r="D12" s="110">
        <v>5</v>
      </c>
      <c r="E12" s="111">
        <v>3200</v>
      </c>
      <c r="F12" s="102">
        <f>'POSTO 5'!$E$45</f>
        <v>5248.4332800000002</v>
      </c>
      <c r="G12" s="102">
        <f>'POSTO 5'!$F$47</f>
        <v>26242.15</v>
      </c>
      <c r="H12" s="118">
        <f>'POSTO 5'!$F$48</f>
        <v>629811.60000000009</v>
      </c>
      <c r="I12" s="119"/>
    </row>
    <row r="13" spans="1:17" ht="15" customHeight="1" thickTop="1" thickBot="1" x14ac:dyDescent="0.3">
      <c r="A13" s="101" t="s">
        <v>134</v>
      </c>
      <c r="B13" s="99" t="s">
        <v>163</v>
      </c>
      <c r="C13" s="266">
        <v>176</v>
      </c>
      <c r="D13" s="110">
        <v>4</v>
      </c>
      <c r="E13" s="111">
        <v>3500</v>
      </c>
      <c r="F13" s="102">
        <f>'POSTO 6'!$E$45</f>
        <v>5740.4739000000009</v>
      </c>
      <c r="G13" s="102">
        <f>'POSTO 6'!$F$47</f>
        <v>22961.88</v>
      </c>
      <c r="H13" s="118">
        <f>'POSTO 6'!$F$48</f>
        <v>551085.12</v>
      </c>
      <c r="I13" s="119"/>
    </row>
    <row r="14" spans="1:17" ht="15" customHeight="1" thickTop="1" thickBot="1" x14ac:dyDescent="0.3">
      <c r="A14" s="101" t="s">
        <v>135</v>
      </c>
      <c r="B14" s="99" t="s">
        <v>164</v>
      </c>
      <c r="C14" s="266">
        <v>176</v>
      </c>
      <c r="D14" s="110">
        <v>4</v>
      </c>
      <c r="E14" s="111">
        <v>3500</v>
      </c>
      <c r="F14" s="102">
        <f>'POSTO 7'!$E$45</f>
        <v>5740.4739000000009</v>
      </c>
      <c r="G14" s="102">
        <f>'POSTO 7'!$F$47</f>
        <v>22961.88</v>
      </c>
      <c r="H14" s="118">
        <f>'POSTO 7'!$F$48</f>
        <v>551085.12</v>
      </c>
      <c r="I14" s="119"/>
    </row>
    <row r="15" spans="1:17" ht="15" customHeight="1" thickTop="1" thickBot="1" x14ac:dyDescent="0.3">
      <c r="A15" s="101" t="s">
        <v>136</v>
      </c>
      <c r="B15" s="99" t="s">
        <v>165</v>
      </c>
      <c r="C15" s="266">
        <v>176</v>
      </c>
      <c r="D15" s="110">
        <v>11</v>
      </c>
      <c r="E15" s="111">
        <v>3800</v>
      </c>
      <c r="F15" s="102">
        <f>'POSTO 8'!$E$45</f>
        <v>6232.5145200000006</v>
      </c>
      <c r="G15" s="102">
        <f>'POSTO 8'!$F$47</f>
        <v>68557.61</v>
      </c>
      <c r="H15" s="118">
        <f>'POSTO 8'!$F$48</f>
        <v>1645382.6400000001</v>
      </c>
      <c r="I15" s="119"/>
    </row>
    <row r="16" spans="1:17" ht="15" customHeight="1" thickTop="1" thickBot="1" x14ac:dyDescent="0.3">
      <c r="A16" s="101" t="s">
        <v>137</v>
      </c>
      <c r="B16" s="99" t="s">
        <v>166</v>
      </c>
      <c r="C16" s="266">
        <v>176</v>
      </c>
      <c r="D16" s="110">
        <v>4</v>
      </c>
      <c r="E16" s="111">
        <v>3500</v>
      </c>
      <c r="F16" s="102">
        <f>'POSTO 9'!$E$45</f>
        <v>5740.4739000000009</v>
      </c>
      <c r="G16" s="102">
        <f>'POSTO 9'!$F$47</f>
        <v>22961.88</v>
      </c>
      <c r="H16" s="118">
        <f>'POSTO 9'!$F$48</f>
        <v>551085.12</v>
      </c>
      <c r="I16" s="119"/>
    </row>
    <row r="17" spans="1:9" ht="15" customHeight="1" thickTop="1" thickBot="1" x14ac:dyDescent="0.3">
      <c r="A17" s="101" t="s">
        <v>138</v>
      </c>
      <c r="B17" s="99" t="s">
        <v>167</v>
      </c>
      <c r="C17" s="266">
        <v>176</v>
      </c>
      <c r="D17" s="110">
        <v>20</v>
      </c>
      <c r="E17" s="111">
        <v>10671.51</v>
      </c>
      <c r="F17" s="102">
        <f>'POSTO 10'!$E$45</f>
        <v>17502.721322454003</v>
      </c>
      <c r="G17" s="102">
        <f>'POSTO 10'!$F$47</f>
        <v>350054.40000000002</v>
      </c>
      <c r="H17" s="118">
        <f>'POSTO 10'!$F$48</f>
        <v>8401305.6000000015</v>
      </c>
      <c r="I17" s="119"/>
    </row>
    <row r="18" spans="1:9" ht="15" customHeight="1" thickTop="1" thickBot="1" x14ac:dyDescent="0.3">
      <c r="A18" s="101" t="s">
        <v>139</v>
      </c>
      <c r="B18" s="99" t="s">
        <v>168</v>
      </c>
      <c r="C18" s="266">
        <v>176</v>
      </c>
      <c r="D18" s="110">
        <v>47</v>
      </c>
      <c r="E18" s="111">
        <v>2500</v>
      </c>
      <c r="F18" s="102">
        <f>'POSTO 11'!$E$45</f>
        <v>4100.3384999999998</v>
      </c>
      <c r="G18" s="102">
        <f>'POSTO 11'!$F$47</f>
        <v>192715.98</v>
      </c>
      <c r="H18" s="118">
        <f>'POSTO 11'!$F$48</f>
        <v>4625183.5200000005</v>
      </c>
      <c r="I18" s="119"/>
    </row>
    <row r="19" spans="1:9" ht="15" customHeight="1" thickTop="1" thickBot="1" x14ac:dyDescent="0.3">
      <c r="A19" s="101" t="s">
        <v>140</v>
      </c>
      <c r="B19" s="99" t="s">
        <v>169</v>
      </c>
      <c r="C19" s="266">
        <v>176</v>
      </c>
      <c r="D19" s="110">
        <v>7</v>
      </c>
      <c r="E19" s="111">
        <v>7033.5</v>
      </c>
      <c r="F19" s="102">
        <f>'POSTO 12'!$E$45</f>
        <v>11535.8923359</v>
      </c>
      <c r="G19" s="102">
        <f>'POSTO 12'!$F$47</f>
        <v>80751.23</v>
      </c>
      <c r="H19" s="118">
        <f>'POSTO 12'!$F$48</f>
        <v>1938029.52</v>
      </c>
      <c r="I19" s="119"/>
    </row>
    <row r="20" spans="1:9" ht="15" customHeight="1" thickTop="1" thickBot="1" x14ac:dyDescent="0.3">
      <c r="A20" s="101" t="s">
        <v>141</v>
      </c>
      <c r="B20" s="99" t="s">
        <v>170</v>
      </c>
      <c r="C20" s="266">
        <v>176</v>
      </c>
      <c r="D20" s="110">
        <v>5</v>
      </c>
      <c r="E20" s="111">
        <v>6975</v>
      </c>
      <c r="F20" s="102">
        <f>'POSTO 13'!$E$45</f>
        <v>11439.944415000002</v>
      </c>
      <c r="G20" s="102">
        <f>'POSTO 13'!$F$47</f>
        <v>57199.700000000004</v>
      </c>
      <c r="H20" s="118">
        <f>'POSTO 13'!$F$48</f>
        <v>1372792.8</v>
      </c>
      <c r="I20" s="119"/>
    </row>
    <row r="21" spans="1:9" ht="15" customHeight="1" thickTop="1" thickBot="1" x14ac:dyDescent="0.3">
      <c r="A21" s="101" t="s">
        <v>142</v>
      </c>
      <c r="B21" s="99" t="s">
        <v>171</v>
      </c>
      <c r="C21" s="266">
        <v>176</v>
      </c>
      <c r="D21" s="110">
        <v>14</v>
      </c>
      <c r="E21" s="111">
        <v>6300</v>
      </c>
      <c r="F21" s="102">
        <f>'POSTO 14'!$E$45</f>
        <v>10332.85302</v>
      </c>
      <c r="G21" s="102">
        <f>'POSTO 15'!$F$47</f>
        <v>34442.82</v>
      </c>
      <c r="H21" s="118">
        <f>'POSTO 15'!$F$48</f>
        <v>826627.67999999993</v>
      </c>
      <c r="I21" s="119"/>
    </row>
    <row r="22" spans="1:9" ht="15" customHeight="1" thickTop="1" thickBot="1" x14ac:dyDescent="0.3">
      <c r="A22" s="101" t="s">
        <v>143</v>
      </c>
      <c r="B22" s="99" t="s">
        <v>172</v>
      </c>
      <c r="C22" s="266">
        <v>176</v>
      </c>
      <c r="D22" s="110">
        <v>6</v>
      </c>
      <c r="E22" s="111">
        <v>3500</v>
      </c>
      <c r="F22" s="102">
        <f>'POSTO 15'!$E$45</f>
        <v>5740.4739000000009</v>
      </c>
      <c r="G22" s="102">
        <f>'POSTO 15'!$F$47</f>
        <v>34442.82</v>
      </c>
      <c r="H22" s="118">
        <f>'POSTO 15'!$F$48</f>
        <v>826627.67999999993</v>
      </c>
      <c r="I22" s="119"/>
    </row>
    <row r="23" spans="1:9" ht="15" customHeight="1" thickTop="1" thickBot="1" x14ac:dyDescent="0.3">
      <c r="A23" s="101" t="s">
        <v>144</v>
      </c>
      <c r="B23" s="99" t="s">
        <v>173</v>
      </c>
      <c r="C23" s="266">
        <v>176</v>
      </c>
      <c r="D23" s="110">
        <v>18</v>
      </c>
      <c r="E23" s="111">
        <v>3500</v>
      </c>
      <c r="F23" s="102">
        <f>'POSTO 16'!$E$45</f>
        <v>5740.4739000000009</v>
      </c>
      <c r="G23" s="102">
        <f>'POSTO 16'!$F$47</f>
        <v>103328.46</v>
      </c>
      <c r="H23" s="118">
        <f>'POSTO 16'!$F$48</f>
        <v>2479883.04</v>
      </c>
      <c r="I23" s="119"/>
    </row>
    <row r="24" spans="1:9" ht="15" customHeight="1" thickTop="1" thickBot="1" x14ac:dyDescent="0.3">
      <c r="A24" s="101" t="s">
        <v>145</v>
      </c>
      <c r="B24" s="99" t="s">
        <v>174</v>
      </c>
      <c r="C24" s="266">
        <v>176</v>
      </c>
      <c r="D24" s="110">
        <v>15</v>
      </c>
      <c r="E24" s="111">
        <v>2500</v>
      </c>
      <c r="F24" s="102">
        <f>'POSTO 17'!$E$45</f>
        <v>4100.3384999999998</v>
      </c>
      <c r="G24" s="102">
        <f>'POSTO 17'!$F$47</f>
        <v>61505.100000000006</v>
      </c>
      <c r="H24" s="118">
        <f>'POSTO 17'!$F$48</f>
        <v>1476122.4000000001</v>
      </c>
      <c r="I24" s="119"/>
    </row>
    <row r="25" spans="1:9" ht="15" customHeight="1" thickTop="1" thickBot="1" x14ac:dyDescent="0.3">
      <c r="A25" s="101" t="s">
        <v>146</v>
      </c>
      <c r="B25" s="99" t="s">
        <v>175</v>
      </c>
      <c r="C25" s="266">
        <v>176</v>
      </c>
      <c r="D25" s="110">
        <v>5</v>
      </c>
      <c r="E25" s="111">
        <v>5500</v>
      </c>
      <c r="F25" s="102">
        <f>'POSTO 18'!$E$45</f>
        <v>9020.7447000000011</v>
      </c>
      <c r="G25" s="102">
        <f>'POSTO 18'!$F$47</f>
        <v>45103.7</v>
      </c>
      <c r="H25" s="118">
        <f>'POSTO 18'!$F$48</f>
        <v>1082488.7999999998</v>
      </c>
      <c r="I25" s="119"/>
    </row>
    <row r="26" spans="1:9" ht="15" customHeight="1" thickTop="1" thickBot="1" x14ac:dyDescent="0.3">
      <c r="A26" s="101" t="s">
        <v>147</v>
      </c>
      <c r="B26" s="99" t="s">
        <v>176</v>
      </c>
      <c r="C26" s="266">
        <v>176</v>
      </c>
      <c r="D26" s="110">
        <v>5</v>
      </c>
      <c r="E26" s="111">
        <v>8167.41</v>
      </c>
      <c r="F26" s="102">
        <f>'POSTO 19'!$E$45</f>
        <v>13395.658267314</v>
      </c>
      <c r="G26" s="102">
        <f>'POSTO 19'!$F$47</f>
        <v>66978.3</v>
      </c>
      <c r="H26" s="118">
        <f>'POSTO 19'!$F$48</f>
        <v>1607479.2000000002</v>
      </c>
      <c r="I26" s="119"/>
    </row>
    <row r="27" spans="1:9" ht="15" customHeight="1" thickTop="1" thickBot="1" x14ac:dyDescent="0.3">
      <c r="A27" s="101" t="s">
        <v>148</v>
      </c>
      <c r="B27" s="99" t="s">
        <v>177</v>
      </c>
      <c r="C27" s="266">
        <v>176</v>
      </c>
      <c r="D27" s="110">
        <v>5</v>
      </c>
      <c r="E27" s="111">
        <v>3800</v>
      </c>
      <c r="F27" s="102">
        <f>'POSTO 20'!$E$45</f>
        <v>6232.5145200000006</v>
      </c>
      <c r="G27" s="102">
        <f>'POSTO 20'!$F$47</f>
        <v>31162.550000000003</v>
      </c>
      <c r="H27" s="118">
        <f>'POSTO 20'!$F$48</f>
        <v>747901.20000000007</v>
      </c>
      <c r="I27" s="119"/>
    </row>
    <row r="28" spans="1:9" ht="15" customHeight="1" thickTop="1" thickBot="1" x14ac:dyDescent="0.3">
      <c r="A28" s="101" t="s">
        <v>149</v>
      </c>
      <c r="B28" s="99" t="s">
        <v>178</v>
      </c>
      <c r="C28" s="266">
        <v>176</v>
      </c>
      <c r="D28" s="110">
        <v>5</v>
      </c>
      <c r="E28" s="111">
        <v>8635.07</v>
      </c>
      <c r="F28" s="102">
        <f>'POSTO 21'!$E$45</f>
        <v>14162.683988478002</v>
      </c>
      <c r="G28" s="102">
        <f>'POSTO 21'!$F$47</f>
        <v>70813.399999999994</v>
      </c>
      <c r="H28" s="118">
        <f>'POSTO 21'!$F$48</f>
        <v>1699521.5999999999</v>
      </c>
      <c r="I28" s="119"/>
    </row>
    <row r="29" spans="1:9" ht="15" customHeight="1" thickTop="1" thickBot="1" x14ac:dyDescent="0.3">
      <c r="A29" s="101" t="s">
        <v>150</v>
      </c>
      <c r="B29" s="99" t="s">
        <v>179</v>
      </c>
      <c r="C29" s="266">
        <v>176</v>
      </c>
      <c r="D29" s="110">
        <v>90</v>
      </c>
      <c r="E29" s="111">
        <v>3000</v>
      </c>
      <c r="F29" s="102">
        <f>'POSTO 22'!$E$45</f>
        <v>4920.4062000000004</v>
      </c>
      <c r="G29" s="102">
        <f>'POSTO 22'!$F$47</f>
        <v>442836.89999999997</v>
      </c>
      <c r="H29" s="118">
        <f>'POSTO 22'!$F$48</f>
        <v>10628085.6</v>
      </c>
      <c r="I29" s="119"/>
    </row>
    <row r="30" spans="1:9" ht="15" customHeight="1" thickTop="1" thickBot="1" x14ac:dyDescent="0.3">
      <c r="A30" s="101" t="s">
        <v>151</v>
      </c>
      <c r="B30" s="99" t="s">
        <v>180</v>
      </c>
      <c r="C30" s="266">
        <v>176</v>
      </c>
      <c r="D30" s="110">
        <v>29</v>
      </c>
      <c r="E30" s="111">
        <v>2500</v>
      </c>
      <c r="F30" s="102">
        <f>'POSTO 23'!$E$45</f>
        <v>4100.3384999999998</v>
      </c>
      <c r="G30" s="102">
        <f>'POSTO 23'!$F$47</f>
        <v>20501.7</v>
      </c>
      <c r="H30" s="118">
        <f>'POSTO 23'!$F$48</f>
        <v>492040.80000000005</v>
      </c>
      <c r="I30" s="119"/>
    </row>
    <row r="31" spans="1:9" ht="15" customHeight="1" thickTop="1" thickBot="1" x14ac:dyDescent="0.3">
      <c r="A31" s="101" t="s">
        <v>152</v>
      </c>
      <c r="B31" s="99" t="s">
        <v>181</v>
      </c>
      <c r="C31" s="266">
        <v>176</v>
      </c>
      <c r="D31" s="110">
        <v>5</v>
      </c>
      <c r="E31" s="111">
        <v>3800</v>
      </c>
      <c r="F31" s="102">
        <f>'POSTO 24'!$E$45</f>
        <v>6232.5145200000006</v>
      </c>
      <c r="G31" s="102">
        <f>'POSTO 24'!$F$47</f>
        <v>31162.550000000003</v>
      </c>
      <c r="H31" s="118">
        <f>'POSTO 24'!$F$48</f>
        <v>747901.20000000007</v>
      </c>
      <c r="I31" s="119"/>
    </row>
    <row r="32" spans="1:9" ht="20.149999999999999" customHeight="1" thickTop="1" thickBot="1" x14ac:dyDescent="0.3">
      <c r="A32" s="113" t="s">
        <v>153</v>
      </c>
      <c r="B32" s="114"/>
      <c r="C32" s="114"/>
      <c r="D32" s="114"/>
      <c r="E32" s="114"/>
      <c r="F32" s="114"/>
      <c r="G32" s="115"/>
      <c r="H32" s="116">
        <f>ROUND(SUM(H8:I31),2)</f>
        <v>50753084.880000003</v>
      </c>
      <c r="I32" s="117"/>
    </row>
    <row r="33" spans="1:10" x14ac:dyDescent="0.25">
      <c r="A33" s="94"/>
      <c r="B33" s="94"/>
      <c r="C33" s="95"/>
      <c r="D33" s="94"/>
      <c r="E33" s="94"/>
      <c r="F33" s="94"/>
      <c r="G33" s="94"/>
      <c r="H33" s="94"/>
      <c r="I33" s="94"/>
    </row>
    <row r="34" spans="1:10" x14ac:dyDescent="0.25">
      <c r="A34" s="94"/>
      <c r="B34" s="94"/>
      <c r="C34" s="95"/>
      <c r="D34" s="94"/>
      <c r="E34" s="94"/>
      <c r="F34" s="94"/>
      <c r="G34" s="94"/>
      <c r="H34" s="94"/>
      <c r="I34" s="94"/>
      <c r="J34" s="90" t="s">
        <v>103</v>
      </c>
    </row>
    <row r="36" spans="1:10" x14ac:dyDescent="0.25">
      <c r="I36" s="88"/>
    </row>
  </sheetData>
  <sheetProtection algorithmName="SHA-512" hashValue="HGQImAihOXUZTn/S85N8KdSGAJP4buiBlhOAF9DlzFXmeikjvQigzcugHV91VuMIVcKYq/i9tcHk96ZbEBdJVw==" saltValue="G03DnKG//mydlaR17qEC9g==" spinCount="100000" sheet="1" selectLockedCells="1"/>
  <mergeCells count="29">
    <mergeCell ref="H10:I10"/>
    <mergeCell ref="H14:I14"/>
    <mergeCell ref="H15:I15"/>
    <mergeCell ref="H16:I16"/>
    <mergeCell ref="H17:I17"/>
    <mergeCell ref="H11:I11"/>
    <mergeCell ref="H12:I12"/>
    <mergeCell ref="H13:I13"/>
    <mergeCell ref="A3:I3"/>
    <mergeCell ref="A5:I5"/>
    <mergeCell ref="H7:I7"/>
    <mergeCell ref="H8:I8"/>
    <mergeCell ref="H9:I9"/>
    <mergeCell ref="A32:G32"/>
    <mergeCell ref="H32:I32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</mergeCells>
  <phoneticPr fontId="15" type="noConversion"/>
  <pageMargins left="0.511811024" right="0.511811024" top="0.78740157499999996" bottom="0.78740157499999996" header="0.31496062000000002" footer="0.31496062000000002"/>
  <pageSetup paperSize="9" scale="93" orientation="landscape" r:id="rId1"/>
  <headerFooter>
    <oddHeader>&amp;L&amp;"Calibri"&amp;10&amp;K000000 #pública&amp;1#_x000D_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F64C1-3253-4B1F-B7C5-0758C8BC0A43}">
  <sheetPr>
    <pageSetUpPr fitToPage="1"/>
  </sheetPr>
  <dimension ref="A1:R60"/>
  <sheetViews>
    <sheetView showGridLines="0" zoomScaleNormal="100" workbookViewId="0">
      <selection activeCell="J2" sqref="J2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52" t="s">
        <v>0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3" t="s">
        <v>1</v>
      </c>
      <c r="B5" s="253"/>
      <c r="C5" s="253"/>
      <c r="D5" s="253"/>
      <c r="E5" s="253"/>
      <c r="F5" s="253"/>
      <c r="G5" s="253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4" t="s">
        <v>2</v>
      </c>
      <c r="B6" s="255"/>
      <c r="C6" s="255"/>
      <c r="D6" s="255"/>
      <c r="E6" s="163"/>
      <c r="F6" s="7"/>
      <c r="G6" s="7"/>
      <c r="H6" s="6"/>
      <c r="I6" s="254" t="s">
        <v>3</v>
      </c>
      <c r="J6" s="255"/>
      <c r="K6" s="255"/>
      <c r="L6" s="255"/>
      <c r="M6" s="255"/>
      <c r="N6" s="163"/>
      <c r="O6" s="8"/>
      <c r="P6" s="7"/>
    </row>
    <row r="7" spans="1:18" ht="42" customHeight="1" x14ac:dyDescent="0.25">
      <c r="A7" s="256" t="s">
        <v>4</v>
      </c>
      <c r="B7" s="257"/>
      <c r="C7" s="258"/>
      <c r="D7" s="262" t="str">
        <f>Consolidação!B8</f>
        <v xml:space="preserve">Desenvolvedor Mainframe </v>
      </c>
      <c r="E7" s="263"/>
      <c r="F7" s="259"/>
      <c r="G7" s="260"/>
      <c r="H7" s="6"/>
      <c r="I7" s="259" t="s">
        <v>4</v>
      </c>
      <c r="J7" s="260"/>
      <c r="K7" s="260"/>
      <c r="L7" s="261"/>
      <c r="M7" s="264" t="str">
        <f>D7</f>
        <v xml:space="preserve">Desenvolvedor Mainframe </v>
      </c>
      <c r="N7" s="265"/>
      <c r="O7" s="259"/>
      <c r="P7" s="260"/>
    </row>
    <row r="8" spans="1:18" ht="13" customHeight="1" thickBot="1" x14ac:dyDescent="0.3">
      <c r="A8" s="259"/>
      <c r="B8" s="260"/>
      <c r="C8" s="261"/>
      <c r="D8" s="9" t="s">
        <v>5</v>
      </c>
      <c r="E8" s="10" t="s">
        <v>6</v>
      </c>
      <c r="F8" s="11"/>
      <c r="G8" s="12"/>
      <c r="H8" s="6"/>
      <c r="I8" s="259"/>
      <c r="J8" s="260"/>
      <c r="K8" s="260"/>
      <c r="L8" s="261"/>
      <c r="M8" s="9" t="s">
        <v>5</v>
      </c>
      <c r="N8" s="10" t="s">
        <v>6</v>
      </c>
      <c r="O8" s="11"/>
      <c r="P8" s="12"/>
    </row>
    <row r="9" spans="1:18" ht="13" customHeight="1" x14ac:dyDescent="0.25">
      <c r="A9" s="246" t="s">
        <v>7</v>
      </c>
      <c r="B9" s="247"/>
      <c r="C9" s="248"/>
      <c r="D9" s="13"/>
      <c r="E9" s="14">
        <f>SUM(N9:N15)</f>
        <v>3200</v>
      </c>
      <c r="F9" s="15"/>
      <c r="G9" s="16"/>
      <c r="H9" s="6"/>
      <c r="I9" s="207" t="s">
        <v>8</v>
      </c>
      <c r="J9" s="249" t="s">
        <v>9</v>
      </c>
      <c r="K9" s="250"/>
      <c r="L9" s="251"/>
      <c r="M9" s="17"/>
      <c r="N9" s="104">
        <f>Consolidação!E8</f>
        <v>3200</v>
      </c>
      <c r="O9" s="18"/>
      <c r="P9" s="16"/>
    </row>
    <row r="10" spans="1:18" ht="13" customHeight="1" x14ac:dyDescent="0.25">
      <c r="A10" s="219" t="s">
        <v>10</v>
      </c>
      <c r="B10" s="220"/>
      <c r="C10" s="221"/>
      <c r="D10" s="19">
        <f>J41</f>
        <v>0.64013540000000013</v>
      </c>
      <c r="E10" s="20">
        <f>E9*J41</f>
        <v>2048.4332800000002</v>
      </c>
      <c r="F10" s="15"/>
      <c r="G10" s="16"/>
      <c r="H10" s="6"/>
      <c r="I10" s="208"/>
      <c r="J10" s="203" t="s">
        <v>11</v>
      </c>
      <c r="K10" s="204"/>
      <c r="L10" s="205"/>
      <c r="M10" s="21">
        <v>0</v>
      </c>
      <c r="N10" s="22">
        <f>M10*N9</f>
        <v>0</v>
      </c>
      <c r="O10" s="18"/>
      <c r="P10" s="16"/>
    </row>
    <row r="11" spans="1:18" ht="13" customHeight="1" x14ac:dyDescent="0.25">
      <c r="A11" s="219" t="s">
        <v>12</v>
      </c>
      <c r="B11" s="220"/>
      <c r="C11" s="221"/>
      <c r="D11" s="19"/>
      <c r="E11" s="20">
        <f>SUM(N16:N22)</f>
        <v>0</v>
      </c>
      <c r="F11" s="15"/>
      <c r="G11" s="16"/>
      <c r="H11" s="23"/>
      <c r="I11" s="208"/>
      <c r="J11" s="203" t="s">
        <v>13</v>
      </c>
      <c r="K11" s="204"/>
      <c r="L11" s="205"/>
      <c r="M11" s="21">
        <v>0</v>
      </c>
      <c r="N11" s="22">
        <f>N9*M11</f>
        <v>0</v>
      </c>
      <c r="O11" s="18"/>
      <c r="P11" s="16"/>
    </row>
    <row r="12" spans="1:18" ht="13" customHeight="1" x14ac:dyDescent="0.25">
      <c r="A12" s="219" t="s">
        <v>14</v>
      </c>
      <c r="B12" s="220"/>
      <c r="C12" s="221"/>
      <c r="D12" s="19"/>
      <c r="E12" s="20">
        <f>SUM(N23:N26)</f>
        <v>0</v>
      </c>
      <c r="F12" s="15"/>
      <c r="G12" s="16"/>
      <c r="H12" s="6"/>
      <c r="I12" s="208"/>
      <c r="J12" s="203" t="s">
        <v>15</v>
      </c>
      <c r="K12" s="204"/>
      <c r="L12" s="205"/>
      <c r="M12" s="24"/>
      <c r="N12" s="25">
        <v>0</v>
      </c>
      <c r="O12" s="18"/>
      <c r="P12" s="16"/>
    </row>
    <row r="13" spans="1:18" ht="13" customHeight="1" thickBot="1" x14ac:dyDescent="0.3">
      <c r="A13" s="222" t="s">
        <v>16</v>
      </c>
      <c r="B13" s="223"/>
      <c r="C13" s="224"/>
      <c r="D13" s="225">
        <f>SUM(E9:E12)</f>
        <v>5248.4332800000002</v>
      </c>
      <c r="E13" s="226"/>
      <c r="F13" s="15"/>
      <c r="G13" s="16"/>
      <c r="H13" s="6"/>
      <c r="I13" s="208"/>
      <c r="J13" s="203" t="s">
        <v>17</v>
      </c>
      <c r="K13" s="204"/>
      <c r="L13" s="205"/>
      <c r="M13" s="24"/>
      <c r="N13" s="26">
        <v>0</v>
      </c>
      <c r="O13" s="18"/>
      <c r="P13" s="16"/>
    </row>
    <row r="14" spans="1:18" ht="13" customHeight="1" x14ac:dyDescent="0.25">
      <c r="A14" s="219" t="s">
        <v>18</v>
      </c>
      <c r="B14" s="220"/>
      <c r="C14" s="221"/>
      <c r="D14" s="27"/>
      <c r="E14" s="20">
        <f>D13*D14</f>
        <v>0</v>
      </c>
      <c r="F14" s="242"/>
      <c r="G14" s="243"/>
      <c r="H14" s="6"/>
      <c r="I14" s="208"/>
      <c r="J14" s="203" t="s">
        <v>19</v>
      </c>
      <c r="K14" s="204"/>
      <c r="L14" s="205"/>
      <c r="M14" s="24"/>
      <c r="N14" s="26">
        <v>0</v>
      </c>
      <c r="O14" s="244" t="s">
        <v>20</v>
      </c>
      <c r="P14" s="213" t="s">
        <v>21</v>
      </c>
      <c r="Q14" s="215" t="s">
        <v>22</v>
      </c>
      <c r="R14" s="217" t="s">
        <v>23</v>
      </c>
    </row>
    <row r="15" spans="1:18" ht="13" customHeight="1" thickBot="1" x14ac:dyDescent="0.3">
      <c r="A15" s="219" t="s">
        <v>24</v>
      </c>
      <c r="B15" s="220"/>
      <c r="C15" s="221"/>
      <c r="D15" s="27"/>
      <c r="E15" s="20">
        <f>D15*(D13+E14)</f>
        <v>0</v>
      </c>
      <c r="F15" s="15"/>
      <c r="G15" s="16"/>
      <c r="H15" s="6"/>
      <c r="I15" s="209"/>
      <c r="J15" s="192" t="s">
        <v>25</v>
      </c>
      <c r="K15" s="193"/>
      <c r="L15" s="194"/>
      <c r="M15" s="28"/>
      <c r="N15" s="29">
        <v>0</v>
      </c>
      <c r="O15" s="245"/>
      <c r="P15" s="214"/>
      <c r="Q15" s="216"/>
      <c r="R15" s="218"/>
    </row>
    <row r="16" spans="1:18" ht="13" customHeight="1" thickBot="1" x14ac:dyDescent="0.3">
      <c r="A16" s="222" t="s">
        <v>26</v>
      </c>
      <c r="B16" s="223"/>
      <c r="C16" s="224"/>
      <c r="D16" s="225">
        <f>SUM(E14:E15)</f>
        <v>0</v>
      </c>
      <c r="E16" s="226"/>
      <c r="F16" s="15"/>
      <c r="G16" s="16"/>
      <c r="H16" s="6"/>
      <c r="I16" s="207" t="s">
        <v>27</v>
      </c>
      <c r="J16" s="210" t="s">
        <v>28</v>
      </c>
      <c r="K16" s="211"/>
      <c r="L16" s="212"/>
      <c r="M16" s="30"/>
      <c r="N16" s="31" t="str">
        <f>IF(R16&lt;0,"0",R16)</f>
        <v>0</v>
      </c>
      <c r="O16" s="32"/>
      <c r="P16" s="33"/>
      <c r="Q16" s="107">
        <v>22</v>
      </c>
      <c r="R16" s="34">
        <f>(O16*P16)*(Q16)-(N9*0.06)</f>
        <v>-192</v>
      </c>
    </row>
    <row r="17" spans="1:16" ht="13" customHeight="1" x14ac:dyDescent="0.25">
      <c r="A17" s="222" t="s">
        <v>29</v>
      </c>
      <c r="B17" s="223"/>
      <c r="C17" s="224"/>
      <c r="D17" s="225">
        <f>D13+D16</f>
        <v>5248.4332800000002</v>
      </c>
      <c r="E17" s="226"/>
      <c r="F17" s="206"/>
      <c r="G17" s="195"/>
      <c r="H17" s="6"/>
      <c r="I17" s="208"/>
      <c r="J17" s="203" t="s">
        <v>30</v>
      </c>
      <c r="K17" s="204"/>
      <c r="L17" s="205"/>
      <c r="M17" s="24"/>
      <c r="N17" s="26"/>
    </row>
    <row r="18" spans="1:16" ht="13" customHeight="1" thickBot="1" x14ac:dyDescent="0.3">
      <c r="A18" s="239" t="s">
        <v>31</v>
      </c>
      <c r="B18" s="240"/>
      <c r="C18" s="241"/>
      <c r="D18" s="35">
        <f>N35</f>
        <v>0</v>
      </c>
      <c r="E18" s="36">
        <f>((D13+D16)/(1-N35))*D18</f>
        <v>0</v>
      </c>
      <c r="F18" s="206"/>
      <c r="G18" s="195"/>
      <c r="H18" s="6"/>
      <c r="I18" s="208"/>
      <c r="J18" s="203" t="s">
        <v>32</v>
      </c>
      <c r="K18" s="204"/>
      <c r="L18" s="205"/>
      <c r="M18" s="24"/>
      <c r="N18" s="26"/>
      <c r="O18" s="18"/>
      <c r="P18" s="16"/>
    </row>
    <row r="19" spans="1:16" ht="13" customHeight="1" thickTop="1" thickBot="1" x14ac:dyDescent="0.3">
      <c r="A19" s="227" t="s">
        <v>33</v>
      </c>
      <c r="B19" s="228"/>
      <c r="C19" s="229"/>
      <c r="D19" s="230">
        <f>D17+E18</f>
        <v>5248.4332800000002</v>
      </c>
      <c r="E19" s="231"/>
      <c r="F19" s="15"/>
      <c r="G19" s="16"/>
      <c r="H19" s="6"/>
      <c r="I19" s="208"/>
      <c r="J19" s="203" t="s">
        <v>34</v>
      </c>
      <c r="K19" s="204"/>
      <c r="L19" s="205"/>
      <c r="M19" s="24"/>
      <c r="N19" s="26">
        <v>0</v>
      </c>
      <c r="O19" s="232"/>
      <c r="P19" s="233"/>
    </row>
    <row r="20" spans="1:16" ht="13" customHeight="1" thickTop="1" thickBot="1" x14ac:dyDescent="0.3">
      <c r="A20" s="234" t="s">
        <v>35</v>
      </c>
      <c r="B20" s="235"/>
      <c r="C20" s="236"/>
      <c r="D20" s="237">
        <f>IF(D19=0,0,D19/E9)</f>
        <v>1.6401354000000001</v>
      </c>
      <c r="E20" s="238" t="e">
        <f>D19+#REF!</f>
        <v>#REF!</v>
      </c>
      <c r="F20" s="206"/>
      <c r="G20" s="195"/>
      <c r="H20" s="6"/>
      <c r="I20" s="208"/>
      <c r="J20" s="203" t="s">
        <v>36</v>
      </c>
      <c r="K20" s="204"/>
      <c r="L20" s="205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5"/>
      <c r="G21" s="195"/>
      <c r="H21" s="6"/>
      <c r="I21" s="208"/>
      <c r="J21" s="203" t="s">
        <v>38</v>
      </c>
      <c r="K21" s="204"/>
      <c r="L21" s="205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09"/>
      <c r="J22" s="192" t="s">
        <v>154</v>
      </c>
      <c r="K22" s="193"/>
      <c r="L22" s="194"/>
      <c r="M22" s="28"/>
      <c r="N22" s="29"/>
      <c r="O22" s="206"/>
      <c r="P22" s="195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207" t="s">
        <v>42</v>
      </c>
      <c r="J23" s="210" t="s">
        <v>43</v>
      </c>
      <c r="K23" s="211"/>
      <c r="L23" s="212"/>
      <c r="M23" s="30"/>
      <c r="N23" s="25">
        <v>0</v>
      </c>
      <c r="O23" s="206"/>
      <c r="P23" s="195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208"/>
      <c r="J24" s="203" t="s">
        <v>45</v>
      </c>
      <c r="K24" s="204"/>
      <c r="L24" s="205"/>
      <c r="M24" s="24"/>
      <c r="N24" s="26">
        <v>0</v>
      </c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08"/>
      <c r="J25" s="203" t="s">
        <v>46</v>
      </c>
      <c r="K25" s="204"/>
      <c r="L25" s="205"/>
      <c r="M25" s="24"/>
      <c r="N25" s="26">
        <v>0</v>
      </c>
      <c r="O25" s="206"/>
      <c r="P25" s="195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09"/>
      <c r="J26" s="192" t="s">
        <v>47</v>
      </c>
      <c r="K26" s="193"/>
      <c r="L26" s="194"/>
      <c r="M26" s="28"/>
      <c r="N26" s="29">
        <v>0</v>
      </c>
      <c r="O26" s="195"/>
      <c r="P26" s="195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6" t="s">
        <v>48</v>
      </c>
      <c r="J27" s="197"/>
      <c r="K27" s="197"/>
      <c r="L27" s="198"/>
      <c r="M27" s="199">
        <f>SUM(N9:N26)</f>
        <v>3200</v>
      </c>
      <c r="N27" s="200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1" t="s">
        <v>51</v>
      </c>
      <c r="B30" s="202"/>
      <c r="C30" s="160" t="s">
        <v>52</v>
      </c>
      <c r="D30" s="172"/>
      <c r="E30" s="173"/>
      <c r="F30" s="160" t="s">
        <v>53</v>
      </c>
      <c r="G30" s="172"/>
      <c r="H30" s="172"/>
      <c r="I30" s="172"/>
      <c r="J30" s="173"/>
      <c r="K30" s="45"/>
      <c r="L30" s="160" t="s">
        <v>54</v>
      </c>
      <c r="M30" s="173"/>
      <c r="N30" s="46" t="s">
        <v>55</v>
      </c>
    </row>
    <row r="31" spans="1:16" ht="13" customHeight="1" x14ac:dyDescent="0.25">
      <c r="A31" s="47" t="s">
        <v>56</v>
      </c>
      <c r="B31" s="48">
        <v>0.2</v>
      </c>
      <c r="C31" s="179" t="s">
        <v>57</v>
      </c>
      <c r="D31" s="180"/>
      <c r="E31" s="49">
        <v>8.3299999999999999E-2</v>
      </c>
      <c r="F31" s="181" t="s">
        <v>58</v>
      </c>
      <c r="G31" s="182"/>
      <c r="H31" s="182"/>
      <c r="I31" s="179"/>
      <c r="J31" s="50"/>
      <c r="K31" s="51"/>
      <c r="L31" s="183" t="s">
        <v>59</v>
      </c>
      <c r="M31" s="184"/>
      <c r="N31" s="52"/>
    </row>
    <row r="32" spans="1:16" ht="13" customHeight="1" x14ac:dyDescent="0.25">
      <c r="A32" s="53" t="s">
        <v>60</v>
      </c>
      <c r="B32" s="54">
        <v>1.4999999999999999E-2</v>
      </c>
      <c r="C32" s="55" t="s">
        <v>61</v>
      </c>
      <c r="D32" s="56"/>
      <c r="E32" s="54"/>
      <c r="F32" s="185" t="s">
        <v>62</v>
      </c>
      <c r="G32" s="186"/>
      <c r="H32" s="186"/>
      <c r="I32" s="167"/>
      <c r="J32" s="57">
        <f>B36*J31</f>
        <v>0</v>
      </c>
      <c r="K32" s="51"/>
      <c r="L32" s="187" t="s">
        <v>63</v>
      </c>
      <c r="M32" s="188"/>
      <c r="N32" s="58"/>
    </row>
    <row r="33" spans="1:16" ht="13" customHeight="1" thickBot="1" x14ac:dyDescent="0.3">
      <c r="A33" s="53" t="s">
        <v>64</v>
      </c>
      <c r="B33" s="54">
        <v>0.01</v>
      </c>
      <c r="C33" s="185" t="s">
        <v>65</v>
      </c>
      <c r="D33" s="167"/>
      <c r="E33" s="59">
        <v>0.11</v>
      </c>
      <c r="F33" s="189" t="s">
        <v>66</v>
      </c>
      <c r="G33" s="190"/>
      <c r="H33" s="190"/>
      <c r="I33" s="191"/>
      <c r="J33" s="60">
        <f>(((0.08*0.5*0.9*(1+(5/56)+(5/56)+(1/3)*(5/56)))))</f>
        <v>4.3499999999999997E-2</v>
      </c>
      <c r="K33" s="6"/>
      <c r="L33" s="187" t="s">
        <v>67</v>
      </c>
      <c r="M33" s="188"/>
      <c r="N33" s="58"/>
    </row>
    <row r="34" spans="1:16" ht="13" customHeight="1" thickBot="1" x14ac:dyDescent="0.3">
      <c r="A34" s="53" t="s">
        <v>68</v>
      </c>
      <c r="B34" s="54">
        <v>2E-3</v>
      </c>
      <c r="C34" s="167" t="s">
        <v>69</v>
      </c>
      <c r="D34" s="168"/>
      <c r="E34" s="61"/>
      <c r="F34" s="154" t="s">
        <v>70</v>
      </c>
      <c r="G34" s="156"/>
      <c r="H34" s="156"/>
      <c r="I34" s="155"/>
      <c r="J34" s="62">
        <f>SUM(J31:J33)</f>
        <v>4.3499999999999997E-2</v>
      </c>
      <c r="K34" s="6"/>
      <c r="L34" s="169" t="s">
        <v>155</v>
      </c>
      <c r="M34" s="170"/>
      <c r="N34" s="63"/>
    </row>
    <row r="35" spans="1:16" ht="13" customHeight="1" thickBot="1" x14ac:dyDescent="0.3">
      <c r="A35" s="53" t="s">
        <v>71</v>
      </c>
      <c r="B35" s="54">
        <v>2.5000000000000001E-2</v>
      </c>
      <c r="C35" s="55" t="s">
        <v>72</v>
      </c>
      <c r="D35" s="56"/>
      <c r="E35" s="61"/>
      <c r="F35" s="44"/>
      <c r="G35" s="64"/>
      <c r="H35" s="64"/>
      <c r="I35" s="64"/>
      <c r="J35" s="64"/>
      <c r="K35" s="6"/>
      <c r="L35" s="154" t="s">
        <v>73</v>
      </c>
      <c r="M35" s="171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v>0.08</v>
      </c>
      <c r="C36" s="55" t="s">
        <v>75</v>
      </c>
      <c r="D36" s="56"/>
      <c r="E36" s="54"/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/>
      <c r="C37" s="55" t="s">
        <v>77</v>
      </c>
      <c r="D37" s="56"/>
      <c r="E37" s="61"/>
      <c r="F37" s="160" t="s">
        <v>78</v>
      </c>
      <c r="G37" s="172"/>
      <c r="H37" s="172"/>
      <c r="I37" s="172"/>
      <c r="J37" s="173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v>6.0000000000000001E-3</v>
      </c>
      <c r="C38" s="174" t="s">
        <v>80</v>
      </c>
      <c r="D38" s="175"/>
      <c r="E38" s="69"/>
      <c r="F38" s="176" t="s">
        <v>81</v>
      </c>
      <c r="G38" s="177"/>
      <c r="H38" s="177"/>
      <c r="I38" s="178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154" t="s">
        <v>84</v>
      </c>
      <c r="D39" s="155"/>
      <c r="E39" s="62">
        <f>SUM(E31:E38)</f>
        <v>0.1933</v>
      </c>
      <c r="F39" s="154" t="s">
        <v>85</v>
      </c>
      <c r="G39" s="156"/>
      <c r="H39" s="156"/>
      <c r="I39" s="155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157" t="s">
        <v>90</v>
      </c>
      <c r="J43" s="158"/>
      <c r="K43" s="158"/>
      <c r="L43" s="158"/>
      <c r="M43" s="158"/>
      <c r="N43" s="159"/>
      <c r="O43" s="6"/>
      <c r="P43" s="6"/>
    </row>
    <row r="44" spans="1:16" ht="39" customHeight="1" thickBot="1" x14ac:dyDescent="0.3">
      <c r="A44" s="160" t="s">
        <v>4</v>
      </c>
      <c r="B44" s="161"/>
      <c r="C44" s="82" t="s">
        <v>91</v>
      </c>
      <c r="D44" s="82" t="s">
        <v>92</v>
      </c>
      <c r="E44" s="82" t="s">
        <v>93</v>
      </c>
      <c r="F44" s="162" t="s">
        <v>94</v>
      </c>
      <c r="G44" s="163"/>
      <c r="H44" s="6"/>
      <c r="I44" s="164" t="s">
        <v>95</v>
      </c>
      <c r="J44" s="165"/>
      <c r="K44" s="165"/>
      <c r="L44" s="165"/>
      <c r="M44" s="166"/>
      <c r="N44" s="83"/>
      <c r="O44" s="6"/>
      <c r="P44" s="6"/>
    </row>
    <row r="45" spans="1:16" ht="20.149999999999999" customHeight="1" thickBot="1" x14ac:dyDescent="0.3">
      <c r="A45" s="145" t="str">
        <f>D7</f>
        <v xml:space="preserve">Desenvolvedor Mainframe </v>
      </c>
      <c r="B45" s="146"/>
      <c r="C45" s="105">
        <f>Consolidação!D8</f>
        <v>5</v>
      </c>
      <c r="D45" s="105">
        <f>Consolidação!C8</f>
        <v>176</v>
      </c>
      <c r="E45" s="84">
        <f>D19</f>
        <v>5248.4332800000002</v>
      </c>
      <c r="F45" s="147">
        <f>D45</f>
        <v>176</v>
      </c>
      <c r="G45" s="148"/>
      <c r="H45" s="6"/>
      <c r="I45" s="134" t="s">
        <v>96</v>
      </c>
      <c r="J45" s="135"/>
      <c r="K45" s="135"/>
      <c r="L45" s="135"/>
      <c r="M45" s="136"/>
      <c r="N45" s="85"/>
      <c r="O45" s="6"/>
      <c r="P45" s="6"/>
    </row>
    <row r="46" spans="1:16" ht="18" customHeight="1" thickBot="1" x14ac:dyDescent="0.3">
      <c r="A46" s="149" t="s">
        <v>97</v>
      </c>
      <c r="B46" s="150"/>
      <c r="C46" s="150"/>
      <c r="D46" s="150"/>
      <c r="E46" s="151"/>
      <c r="F46" s="152">
        <f>IF(D45=0,0,ROUND(((E45/D45)*F45),2))</f>
        <v>5248.43</v>
      </c>
      <c r="G46" s="153"/>
      <c r="H46" s="6"/>
      <c r="I46" s="134" t="s">
        <v>98</v>
      </c>
      <c r="J46" s="135"/>
      <c r="K46" s="135"/>
      <c r="L46" s="135"/>
      <c r="M46" s="136"/>
      <c r="N46" s="86"/>
      <c r="O46" s="6"/>
      <c r="P46" s="6"/>
    </row>
    <row r="47" spans="1:16" ht="18" customHeight="1" thickTop="1" thickBot="1" x14ac:dyDescent="0.3">
      <c r="A47" s="129" t="s">
        <v>99</v>
      </c>
      <c r="B47" s="130"/>
      <c r="C47" s="130"/>
      <c r="D47" s="130"/>
      <c r="E47" s="131"/>
      <c r="F47" s="132">
        <f>F46*C45</f>
        <v>26242.15</v>
      </c>
      <c r="G47" s="133"/>
      <c r="H47" s="6"/>
      <c r="I47" s="134" t="s">
        <v>100</v>
      </c>
      <c r="J47" s="135"/>
      <c r="K47" s="135"/>
      <c r="L47" s="135"/>
      <c r="M47" s="136"/>
      <c r="N47" s="87"/>
      <c r="O47" s="6"/>
      <c r="P47" s="6"/>
    </row>
    <row r="48" spans="1:16" ht="18" customHeight="1" thickTop="1" thickBot="1" x14ac:dyDescent="0.3">
      <c r="A48" s="137" t="s">
        <v>101</v>
      </c>
      <c r="B48" s="138"/>
      <c r="C48" s="138"/>
      <c r="D48" s="138"/>
      <c r="E48" s="139"/>
      <c r="F48" s="140">
        <f>F47*N48</f>
        <v>629811.60000000009</v>
      </c>
      <c r="G48" s="141"/>
      <c r="H48" s="6"/>
      <c r="I48" s="142" t="s">
        <v>102</v>
      </c>
      <c r="J48" s="143"/>
      <c r="K48" s="143"/>
      <c r="L48" s="143"/>
      <c r="M48" s="144"/>
      <c r="N48" s="112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128" t="s">
        <v>104</v>
      </c>
      <c r="B50" s="128"/>
      <c r="C50" s="128"/>
      <c r="D50" s="128"/>
      <c r="E50" s="128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pkX2xq91a0B5QMnTGwbQmoiv/vsFmmd7PIbqNHnJxAxQAz/zNKlRkIb9NuErwAC9PpghTckjtEnJ6bw7sH/qig==" saltValue="22zfCEIRWUBLKJAxPRLpBA==" spinCount="10000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E7B99-0B60-497E-9C64-4C43D1181A2C}">
  <sheetPr>
    <pageSetUpPr fitToPage="1"/>
  </sheetPr>
  <dimension ref="A1:R60"/>
  <sheetViews>
    <sheetView showGridLines="0" topLeftCell="A2" zoomScale="85" zoomScaleNormal="85" workbookViewId="0">
      <selection activeCell="J2" sqref="J2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52" t="s">
        <v>105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3" t="s">
        <v>1</v>
      </c>
      <c r="B5" s="253"/>
      <c r="C5" s="253"/>
      <c r="D5" s="253"/>
      <c r="E5" s="253"/>
      <c r="F5" s="253"/>
      <c r="G5" s="253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4" t="s">
        <v>2</v>
      </c>
      <c r="B6" s="255"/>
      <c r="C6" s="255"/>
      <c r="D6" s="255"/>
      <c r="E6" s="163"/>
      <c r="F6" s="7"/>
      <c r="G6" s="7"/>
      <c r="H6" s="6"/>
      <c r="I6" s="254" t="s">
        <v>3</v>
      </c>
      <c r="J6" s="255"/>
      <c r="K6" s="255"/>
      <c r="L6" s="255"/>
      <c r="M6" s="255"/>
      <c r="N6" s="163"/>
      <c r="O6" s="8"/>
      <c r="P6" s="7"/>
    </row>
    <row r="7" spans="1:18" ht="42" customHeight="1" x14ac:dyDescent="0.25">
      <c r="A7" s="256" t="s">
        <v>4</v>
      </c>
      <c r="B7" s="257"/>
      <c r="C7" s="258"/>
      <c r="D7" s="262" t="str">
        <f>Consolidação!B9</f>
        <v xml:space="preserve">Desenvolvedor Full Stack </v>
      </c>
      <c r="E7" s="263"/>
      <c r="F7" s="259"/>
      <c r="G7" s="260"/>
      <c r="H7" s="6"/>
      <c r="I7" s="259" t="s">
        <v>4</v>
      </c>
      <c r="J7" s="260"/>
      <c r="K7" s="260"/>
      <c r="L7" s="261"/>
      <c r="M7" s="264" t="str">
        <f>D7</f>
        <v xml:space="preserve">Desenvolvedor Full Stack </v>
      </c>
      <c r="N7" s="265"/>
      <c r="O7" s="259"/>
      <c r="P7" s="260"/>
    </row>
    <row r="8" spans="1:18" ht="13" customHeight="1" thickBot="1" x14ac:dyDescent="0.3">
      <c r="A8" s="259"/>
      <c r="B8" s="260"/>
      <c r="C8" s="261"/>
      <c r="D8" s="9" t="s">
        <v>5</v>
      </c>
      <c r="E8" s="10" t="s">
        <v>6</v>
      </c>
      <c r="F8" s="11"/>
      <c r="G8" s="12"/>
      <c r="H8" s="6"/>
      <c r="I8" s="259"/>
      <c r="J8" s="260"/>
      <c r="K8" s="260"/>
      <c r="L8" s="261"/>
      <c r="M8" s="9" t="s">
        <v>5</v>
      </c>
      <c r="N8" s="10" t="s">
        <v>6</v>
      </c>
      <c r="O8" s="11"/>
      <c r="P8" s="12"/>
    </row>
    <row r="9" spans="1:18" ht="13" customHeight="1" x14ac:dyDescent="0.25">
      <c r="A9" s="246" t="s">
        <v>7</v>
      </c>
      <c r="B9" s="247"/>
      <c r="C9" s="248"/>
      <c r="D9" s="13"/>
      <c r="E9" s="14">
        <f>SUM(N9:N15)</f>
        <v>3500</v>
      </c>
      <c r="F9" s="15"/>
      <c r="G9" s="16"/>
      <c r="H9" s="6"/>
      <c r="I9" s="207" t="s">
        <v>8</v>
      </c>
      <c r="J9" s="249" t="s">
        <v>9</v>
      </c>
      <c r="K9" s="250"/>
      <c r="L9" s="251"/>
      <c r="M9" s="17"/>
      <c r="N9" s="104">
        <f>Consolidação!E9</f>
        <v>3500</v>
      </c>
      <c r="O9" s="18"/>
      <c r="P9" s="16"/>
    </row>
    <row r="10" spans="1:18" ht="13" customHeight="1" x14ac:dyDescent="0.25">
      <c r="A10" s="219" t="s">
        <v>10</v>
      </c>
      <c r="B10" s="220"/>
      <c r="C10" s="221"/>
      <c r="D10" s="19">
        <f>J41</f>
        <v>0.64013540000000013</v>
      </c>
      <c r="E10" s="20">
        <f>E9*J41</f>
        <v>2240.4739000000004</v>
      </c>
      <c r="F10" s="15"/>
      <c r="G10" s="16"/>
      <c r="H10" s="6"/>
      <c r="I10" s="208"/>
      <c r="J10" s="203" t="s">
        <v>11</v>
      </c>
      <c r="K10" s="204"/>
      <c r="L10" s="205"/>
      <c r="M10" s="21"/>
      <c r="N10" s="22">
        <f>M10*N9</f>
        <v>0</v>
      </c>
      <c r="O10" s="18"/>
      <c r="P10" s="16"/>
    </row>
    <row r="11" spans="1:18" ht="13" customHeight="1" x14ac:dyDescent="0.25">
      <c r="A11" s="219" t="s">
        <v>12</v>
      </c>
      <c r="B11" s="220"/>
      <c r="C11" s="221"/>
      <c r="D11" s="19"/>
      <c r="E11" s="20">
        <f>SUM(N16:N22)</f>
        <v>0</v>
      </c>
      <c r="F11" s="15"/>
      <c r="G11" s="16"/>
      <c r="H11" s="23"/>
      <c r="I11" s="208"/>
      <c r="J11" s="203" t="s">
        <v>13</v>
      </c>
      <c r="K11" s="204"/>
      <c r="L11" s="205"/>
      <c r="M11" s="21"/>
      <c r="N11" s="22">
        <f>N9*M11</f>
        <v>0</v>
      </c>
      <c r="O11" s="18"/>
      <c r="P11" s="16"/>
    </row>
    <row r="12" spans="1:18" ht="13" customHeight="1" x14ac:dyDescent="0.25">
      <c r="A12" s="219" t="s">
        <v>14</v>
      </c>
      <c r="B12" s="220"/>
      <c r="C12" s="221"/>
      <c r="D12" s="19"/>
      <c r="E12" s="20">
        <f>SUM(N23:N26)</f>
        <v>0</v>
      </c>
      <c r="F12" s="15"/>
      <c r="G12" s="16"/>
      <c r="H12" s="6"/>
      <c r="I12" s="208"/>
      <c r="J12" s="203" t="s">
        <v>15</v>
      </c>
      <c r="K12" s="204"/>
      <c r="L12" s="205"/>
      <c r="M12" s="24"/>
      <c r="N12" s="25"/>
      <c r="O12" s="18"/>
      <c r="P12" s="16"/>
    </row>
    <row r="13" spans="1:18" ht="13" customHeight="1" thickBot="1" x14ac:dyDescent="0.3">
      <c r="A13" s="222" t="s">
        <v>16</v>
      </c>
      <c r="B13" s="223"/>
      <c r="C13" s="224"/>
      <c r="D13" s="225">
        <f>SUM(E9:E12)</f>
        <v>5740.4739000000009</v>
      </c>
      <c r="E13" s="226"/>
      <c r="F13" s="15"/>
      <c r="G13" s="16"/>
      <c r="H13" s="6"/>
      <c r="I13" s="208"/>
      <c r="J13" s="203" t="s">
        <v>17</v>
      </c>
      <c r="K13" s="204"/>
      <c r="L13" s="205"/>
      <c r="M13" s="24"/>
      <c r="N13" s="26"/>
      <c r="O13" s="18"/>
      <c r="P13" s="16"/>
    </row>
    <row r="14" spans="1:18" ht="13" customHeight="1" x14ac:dyDescent="0.25">
      <c r="A14" s="219" t="s">
        <v>18</v>
      </c>
      <c r="B14" s="220"/>
      <c r="C14" s="221"/>
      <c r="D14" s="27"/>
      <c r="E14" s="20">
        <f>D13*D14</f>
        <v>0</v>
      </c>
      <c r="F14" s="242"/>
      <c r="G14" s="243"/>
      <c r="H14" s="6"/>
      <c r="I14" s="208"/>
      <c r="J14" s="203" t="s">
        <v>19</v>
      </c>
      <c r="K14" s="204"/>
      <c r="L14" s="205"/>
      <c r="M14" s="24"/>
      <c r="N14" s="26"/>
      <c r="O14" s="244" t="s">
        <v>20</v>
      </c>
      <c r="P14" s="213" t="s">
        <v>21</v>
      </c>
      <c r="Q14" s="215" t="s">
        <v>22</v>
      </c>
      <c r="R14" s="217" t="s">
        <v>23</v>
      </c>
    </row>
    <row r="15" spans="1:18" ht="13" customHeight="1" thickBot="1" x14ac:dyDescent="0.3">
      <c r="A15" s="219" t="s">
        <v>24</v>
      </c>
      <c r="B15" s="220"/>
      <c r="C15" s="221"/>
      <c r="D15" s="27"/>
      <c r="E15" s="20">
        <f>D15*(D13+E14)</f>
        <v>0</v>
      </c>
      <c r="F15" s="15"/>
      <c r="G15" s="16"/>
      <c r="H15" s="6"/>
      <c r="I15" s="209"/>
      <c r="J15" s="192" t="s">
        <v>25</v>
      </c>
      <c r="K15" s="193"/>
      <c r="L15" s="194"/>
      <c r="M15" s="28"/>
      <c r="N15" s="29"/>
      <c r="O15" s="245"/>
      <c r="P15" s="214"/>
      <c r="Q15" s="216"/>
      <c r="R15" s="218"/>
    </row>
    <row r="16" spans="1:18" ht="13" customHeight="1" thickBot="1" x14ac:dyDescent="0.3">
      <c r="A16" s="222" t="s">
        <v>26</v>
      </c>
      <c r="B16" s="223"/>
      <c r="C16" s="224"/>
      <c r="D16" s="225">
        <f>SUM(E14:E15)</f>
        <v>0</v>
      </c>
      <c r="E16" s="226"/>
      <c r="F16" s="15"/>
      <c r="G16" s="16"/>
      <c r="H16" s="6"/>
      <c r="I16" s="207" t="s">
        <v>27</v>
      </c>
      <c r="J16" s="210" t="s">
        <v>28</v>
      </c>
      <c r="K16" s="211"/>
      <c r="L16" s="212"/>
      <c r="M16" s="30"/>
      <c r="N16" s="31" t="str">
        <f>IF(R16&lt;0,"0",R16)</f>
        <v>0</v>
      </c>
      <c r="O16" s="32"/>
      <c r="P16" s="33"/>
      <c r="Q16" s="107">
        <v>22</v>
      </c>
      <c r="R16" s="34">
        <f>(O16*P16)*(Q16)-(N9*0.06)</f>
        <v>-210</v>
      </c>
    </row>
    <row r="17" spans="1:16" ht="13" customHeight="1" x14ac:dyDescent="0.25">
      <c r="A17" s="222" t="s">
        <v>29</v>
      </c>
      <c r="B17" s="223"/>
      <c r="C17" s="224"/>
      <c r="D17" s="225">
        <f>D13+D16</f>
        <v>5740.4739000000009</v>
      </c>
      <c r="E17" s="226"/>
      <c r="F17" s="206"/>
      <c r="G17" s="195"/>
      <c r="H17" s="6"/>
      <c r="I17" s="208"/>
      <c r="J17" s="203" t="s">
        <v>30</v>
      </c>
      <c r="K17" s="204"/>
      <c r="L17" s="205"/>
      <c r="M17" s="24"/>
      <c r="N17" s="26"/>
    </row>
    <row r="18" spans="1:16" ht="13" customHeight="1" thickBot="1" x14ac:dyDescent="0.3">
      <c r="A18" s="239" t="s">
        <v>31</v>
      </c>
      <c r="B18" s="240"/>
      <c r="C18" s="241"/>
      <c r="D18" s="35">
        <f>N35</f>
        <v>0</v>
      </c>
      <c r="E18" s="36">
        <f>((D13+D16)/(1-N35))*D18</f>
        <v>0</v>
      </c>
      <c r="F18" s="206"/>
      <c r="G18" s="195"/>
      <c r="H18" s="6"/>
      <c r="I18" s="208"/>
      <c r="J18" s="203" t="s">
        <v>32</v>
      </c>
      <c r="K18" s="204"/>
      <c r="L18" s="205"/>
      <c r="M18" s="24"/>
      <c r="N18" s="26"/>
      <c r="O18" s="18"/>
      <c r="P18" s="16"/>
    </row>
    <row r="19" spans="1:16" ht="13" customHeight="1" thickTop="1" thickBot="1" x14ac:dyDescent="0.3">
      <c r="A19" s="227" t="s">
        <v>33</v>
      </c>
      <c r="B19" s="228"/>
      <c r="C19" s="229"/>
      <c r="D19" s="230">
        <f>D17+E18</f>
        <v>5740.4739000000009</v>
      </c>
      <c r="E19" s="231"/>
      <c r="F19" s="15"/>
      <c r="G19" s="16"/>
      <c r="H19" s="6"/>
      <c r="I19" s="208"/>
      <c r="J19" s="203" t="s">
        <v>34</v>
      </c>
      <c r="K19" s="204"/>
      <c r="L19" s="205"/>
      <c r="M19" s="24"/>
      <c r="N19" s="26">
        <v>0</v>
      </c>
      <c r="O19" s="232"/>
      <c r="P19" s="233"/>
    </row>
    <row r="20" spans="1:16" ht="13" customHeight="1" thickTop="1" thickBot="1" x14ac:dyDescent="0.3">
      <c r="A20" s="234" t="s">
        <v>35</v>
      </c>
      <c r="B20" s="235"/>
      <c r="C20" s="236"/>
      <c r="D20" s="237">
        <f>IF(D19=0,0,D19/E9)</f>
        <v>1.6401354000000004</v>
      </c>
      <c r="E20" s="238" t="e">
        <f>D19+#REF!</f>
        <v>#REF!</v>
      </c>
      <c r="F20" s="206"/>
      <c r="G20" s="195"/>
      <c r="H20" s="6"/>
      <c r="I20" s="208"/>
      <c r="J20" s="203" t="s">
        <v>36</v>
      </c>
      <c r="K20" s="204"/>
      <c r="L20" s="205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5"/>
      <c r="G21" s="195"/>
      <c r="H21" s="6"/>
      <c r="I21" s="208"/>
      <c r="J21" s="203" t="s">
        <v>38</v>
      </c>
      <c r="K21" s="204"/>
      <c r="L21" s="205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09"/>
      <c r="J22" s="192" t="str">
        <f>'POSTO 1'!J22</f>
        <v>2.G. Outros (Somatória dos Benefícios)</v>
      </c>
      <c r="K22" s="193"/>
      <c r="L22" s="194"/>
      <c r="M22" s="28"/>
      <c r="N22" s="29"/>
      <c r="O22" s="206"/>
      <c r="P22" s="195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207" t="s">
        <v>42</v>
      </c>
      <c r="J23" s="210" t="s">
        <v>43</v>
      </c>
      <c r="K23" s="211"/>
      <c r="L23" s="212"/>
      <c r="M23" s="30"/>
      <c r="N23" s="25"/>
      <c r="O23" s="206"/>
      <c r="P23" s="195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208"/>
      <c r="J24" s="203" t="s">
        <v>45</v>
      </c>
      <c r="K24" s="204"/>
      <c r="L24" s="205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08"/>
      <c r="J25" s="203" t="s">
        <v>46</v>
      </c>
      <c r="K25" s="204"/>
      <c r="L25" s="205"/>
      <c r="M25" s="24"/>
      <c r="N25" s="26"/>
      <c r="O25" s="206"/>
      <c r="P25" s="195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09"/>
      <c r="J26" s="192" t="s">
        <v>47</v>
      </c>
      <c r="K26" s="193"/>
      <c r="L26" s="194"/>
      <c r="M26" s="28"/>
      <c r="N26" s="29"/>
      <c r="O26" s="195"/>
      <c r="P26" s="195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6" t="s">
        <v>48</v>
      </c>
      <c r="J27" s="197"/>
      <c r="K27" s="197"/>
      <c r="L27" s="198"/>
      <c r="M27" s="199">
        <f>SUM(N9:N26)</f>
        <v>3500</v>
      </c>
      <c r="N27" s="200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1" t="s">
        <v>51</v>
      </c>
      <c r="B30" s="202"/>
      <c r="C30" s="160" t="s">
        <v>52</v>
      </c>
      <c r="D30" s="172"/>
      <c r="E30" s="173"/>
      <c r="F30" s="160" t="s">
        <v>53</v>
      </c>
      <c r="G30" s="172"/>
      <c r="H30" s="172"/>
      <c r="I30" s="172"/>
      <c r="J30" s="173"/>
      <c r="K30" s="45"/>
      <c r="L30" s="160" t="s">
        <v>54</v>
      </c>
      <c r="M30" s="173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179" t="s">
        <v>57</v>
      </c>
      <c r="D31" s="180"/>
      <c r="E31" s="49">
        <f>'POSTO 1'!E31</f>
        <v>8.3299999999999999E-2</v>
      </c>
      <c r="F31" s="181" t="s">
        <v>58</v>
      </c>
      <c r="G31" s="182"/>
      <c r="H31" s="182"/>
      <c r="I31" s="179"/>
      <c r="J31" s="50">
        <f>'POSTO 1'!J31</f>
        <v>0</v>
      </c>
      <c r="K31" s="51"/>
      <c r="L31" s="183" t="s">
        <v>59</v>
      </c>
      <c r="M31" s="184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185" t="s">
        <v>62</v>
      </c>
      <c r="G32" s="186"/>
      <c r="H32" s="186"/>
      <c r="I32" s="167"/>
      <c r="J32" s="57">
        <f>B36*J31</f>
        <v>0</v>
      </c>
      <c r="K32" s="51"/>
      <c r="L32" s="187" t="s">
        <v>63</v>
      </c>
      <c r="M32" s="188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185" t="s">
        <v>65</v>
      </c>
      <c r="D33" s="167"/>
      <c r="E33" s="59">
        <f>'POSTO 1'!E33</f>
        <v>0.11</v>
      </c>
      <c r="F33" s="189" t="s">
        <v>66</v>
      </c>
      <c r="G33" s="190"/>
      <c r="H33" s="190"/>
      <c r="I33" s="191"/>
      <c r="J33" s="60">
        <f>(((0.08*0.5*0.9*(1+(5/56)+(5/56)+(1/3)*(5/56)))))</f>
        <v>4.3499999999999997E-2</v>
      </c>
      <c r="K33" s="6"/>
      <c r="L33" s="187" t="s">
        <v>67</v>
      </c>
      <c r="M33" s="188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167" t="s">
        <v>69</v>
      </c>
      <c r="D34" s="168"/>
      <c r="E34" s="61">
        <f>'POSTO 1'!E34</f>
        <v>0</v>
      </c>
      <c r="F34" s="154" t="s">
        <v>70</v>
      </c>
      <c r="G34" s="156"/>
      <c r="H34" s="156"/>
      <c r="I34" s="155"/>
      <c r="J34" s="62">
        <f>SUM(J31:J33)</f>
        <v>4.3499999999999997E-2</v>
      </c>
      <c r="K34" s="6"/>
      <c r="L34" s="169" t="s">
        <v>155</v>
      </c>
      <c r="M34" s="170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4" t="s">
        <v>73</v>
      </c>
      <c r="M35" s="171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160" t="s">
        <v>78</v>
      </c>
      <c r="G37" s="172"/>
      <c r="H37" s="172"/>
      <c r="I37" s="172"/>
      <c r="J37" s="173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174" t="s">
        <v>80</v>
      </c>
      <c r="D38" s="175"/>
      <c r="E38" s="69">
        <f>'POSTO 1'!E38</f>
        <v>0</v>
      </c>
      <c r="F38" s="176" t="s">
        <v>81</v>
      </c>
      <c r="G38" s="177"/>
      <c r="H38" s="177"/>
      <c r="I38" s="178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154" t="s">
        <v>84</v>
      </c>
      <c r="D39" s="155"/>
      <c r="E39" s="62">
        <f>SUM(E31:E38)</f>
        <v>0.1933</v>
      </c>
      <c r="F39" s="154" t="s">
        <v>85</v>
      </c>
      <c r="G39" s="156"/>
      <c r="H39" s="156"/>
      <c r="I39" s="155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157" t="s">
        <v>90</v>
      </c>
      <c r="J43" s="158"/>
      <c r="K43" s="158"/>
      <c r="L43" s="158"/>
      <c r="M43" s="158"/>
      <c r="N43" s="159"/>
      <c r="O43" s="6"/>
      <c r="P43" s="6"/>
    </row>
    <row r="44" spans="1:16" ht="39" customHeight="1" thickBot="1" x14ac:dyDescent="0.3">
      <c r="A44" s="160" t="s">
        <v>4</v>
      </c>
      <c r="B44" s="161"/>
      <c r="C44" s="82" t="s">
        <v>91</v>
      </c>
      <c r="D44" s="82" t="s">
        <v>92</v>
      </c>
      <c r="E44" s="82" t="s">
        <v>93</v>
      </c>
      <c r="F44" s="162" t="s">
        <v>94</v>
      </c>
      <c r="G44" s="163"/>
      <c r="H44" s="6"/>
      <c r="I44" s="164" t="s">
        <v>95</v>
      </c>
      <c r="J44" s="165"/>
      <c r="K44" s="165"/>
      <c r="L44" s="165"/>
      <c r="M44" s="166"/>
      <c r="N44" s="83"/>
      <c r="O44" s="6"/>
      <c r="P44" s="6"/>
    </row>
    <row r="45" spans="1:16" ht="20.149999999999999" customHeight="1" thickBot="1" x14ac:dyDescent="0.3">
      <c r="A45" s="145" t="str">
        <f>D7</f>
        <v xml:space="preserve">Desenvolvedor Full Stack </v>
      </c>
      <c r="B45" s="146"/>
      <c r="C45" s="105">
        <f>Consolidação!D9</f>
        <v>40</v>
      </c>
      <c r="D45" s="105">
        <f>Consolidação!C9</f>
        <v>176</v>
      </c>
      <c r="E45" s="84">
        <f>D19</f>
        <v>5740.4739000000009</v>
      </c>
      <c r="F45" s="147">
        <f>D45</f>
        <v>176</v>
      </c>
      <c r="G45" s="148"/>
      <c r="H45" s="6"/>
      <c r="I45" s="134" t="s">
        <v>96</v>
      </c>
      <c r="J45" s="135"/>
      <c r="K45" s="135"/>
      <c r="L45" s="135"/>
      <c r="M45" s="136"/>
      <c r="N45" s="85"/>
      <c r="O45" s="6"/>
      <c r="P45" s="6"/>
    </row>
    <row r="46" spans="1:16" ht="18" customHeight="1" thickBot="1" x14ac:dyDescent="0.3">
      <c r="A46" s="149" t="s">
        <v>97</v>
      </c>
      <c r="B46" s="150"/>
      <c r="C46" s="150"/>
      <c r="D46" s="150"/>
      <c r="E46" s="151"/>
      <c r="F46" s="152">
        <f>IF(D45=0,0,ROUND(((E45/D45)*F45),2))</f>
        <v>5740.47</v>
      </c>
      <c r="G46" s="153"/>
      <c r="H46" s="6"/>
      <c r="I46" s="134" t="s">
        <v>98</v>
      </c>
      <c r="J46" s="135"/>
      <c r="K46" s="135"/>
      <c r="L46" s="135"/>
      <c r="M46" s="136"/>
      <c r="N46" s="86"/>
      <c r="O46" s="6"/>
      <c r="P46" s="6"/>
    </row>
    <row r="47" spans="1:16" ht="18" customHeight="1" thickTop="1" thickBot="1" x14ac:dyDescent="0.3">
      <c r="A47" s="129" t="s">
        <v>106</v>
      </c>
      <c r="B47" s="130"/>
      <c r="C47" s="130"/>
      <c r="D47" s="130"/>
      <c r="E47" s="131"/>
      <c r="F47" s="132">
        <f>F46*C45</f>
        <v>229618.80000000002</v>
      </c>
      <c r="G47" s="133"/>
      <c r="H47" s="6"/>
      <c r="I47" s="134" t="s">
        <v>100</v>
      </c>
      <c r="J47" s="135"/>
      <c r="K47" s="135"/>
      <c r="L47" s="135"/>
      <c r="M47" s="136"/>
      <c r="N47" s="87"/>
      <c r="O47" s="6"/>
      <c r="P47" s="6"/>
    </row>
    <row r="48" spans="1:16" ht="18" customHeight="1" thickTop="1" thickBot="1" x14ac:dyDescent="0.3">
      <c r="A48" s="137" t="s">
        <v>107</v>
      </c>
      <c r="B48" s="138"/>
      <c r="C48" s="138"/>
      <c r="D48" s="138"/>
      <c r="E48" s="139"/>
      <c r="F48" s="140">
        <f>F47*N48</f>
        <v>5510851.2000000002</v>
      </c>
      <c r="G48" s="141"/>
      <c r="H48" s="6"/>
      <c r="I48" s="142" t="s">
        <v>102</v>
      </c>
      <c r="J48" s="143"/>
      <c r="K48" s="143"/>
      <c r="L48" s="143"/>
      <c r="M48" s="144"/>
      <c r="N48" s="112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128" t="s">
        <v>104</v>
      </c>
      <c r="B50" s="128"/>
      <c r="C50" s="128"/>
      <c r="D50" s="128"/>
      <c r="E50" s="128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QSm+Z2Xn4WYOW4kyURY0p3jgDbmLV0qIo3R7daH2TGMyALkK0PEavsnZtPy7Bi03IbNtkk/64ezkZ3sv9FIstQ==" saltValue="I93x5jfDEY6nqKK+znaRCQ==" spinCount="10000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8F8A8-84AE-4ADB-A642-9050246AE22A}">
  <sheetPr>
    <pageSetUpPr fitToPage="1"/>
  </sheetPr>
  <dimension ref="A1:R60"/>
  <sheetViews>
    <sheetView showGridLines="0" topLeftCell="A2" zoomScale="70" zoomScaleNormal="70" workbookViewId="0">
      <selection activeCell="J2" sqref="J2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52" t="s">
        <v>108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3" t="s">
        <v>1</v>
      </c>
      <c r="B5" s="253"/>
      <c r="C5" s="253"/>
      <c r="D5" s="253"/>
      <c r="E5" s="253"/>
      <c r="F5" s="253"/>
      <c r="G5" s="253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4" t="s">
        <v>2</v>
      </c>
      <c r="B6" s="255"/>
      <c r="C6" s="255"/>
      <c r="D6" s="255"/>
      <c r="E6" s="163"/>
      <c r="F6" s="7"/>
      <c r="G6" s="7"/>
      <c r="H6" s="6"/>
      <c r="I6" s="254" t="s">
        <v>3</v>
      </c>
      <c r="J6" s="255"/>
      <c r="K6" s="255"/>
      <c r="L6" s="255"/>
      <c r="M6" s="255"/>
      <c r="N6" s="163"/>
      <c r="O6" s="8"/>
      <c r="P6" s="7"/>
    </row>
    <row r="7" spans="1:18" ht="42" customHeight="1" x14ac:dyDescent="0.25">
      <c r="A7" s="256" t="s">
        <v>4</v>
      </c>
      <c r="B7" s="257"/>
      <c r="C7" s="258"/>
      <c r="D7" s="262" t="str">
        <f>Consolidação!B10</f>
        <v xml:space="preserve">Desenvolvedor de Aplicativos Móveis </v>
      </c>
      <c r="E7" s="263"/>
      <c r="F7" s="259"/>
      <c r="G7" s="260"/>
      <c r="H7" s="6"/>
      <c r="I7" s="259" t="s">
        <v>4</v>
      </c>
      <c r="J7" s="260"/>
      <c r="K7" s="260"/>
      <c r="L7" s="261"/>
      <c r="M7" s="264" t="str">
        <f>D7</f>
        <v xml:space="preserve">Desenvolvedor de Aplicativos Móveis </v>
      </c>
      <c r="N7" s="265"/>
      <c r="O7" s="259"/>
      <c r="P7" s="260"/>
    </row>
    <row r="8" spans="1:18" ht="13" customHeight="1" thickBot="1" x14ac:dyDescent="0.3">
      <c r="A8" s="259"/>
      <c r="B8" s="260"/>
      <c r="C8" s="261"/>
      <c r="D8" s="9" t="s">
        <v>5</v>
      </c>
      <c r="E8" s="10" t="s">
        <v>6</v>
      </c>
      <c r="F8" s="11"/>
      <c r="G8" s="12"/>
      <c r="H8" s="6"/>
      <c r="I8" s="259"/>
      <c r="J8" s="260"/>
      <c r="K8" s="260"/>
      <c r="L8" s="261"/>
      <c r="M8" s="9" t="s">
        <v>5</v>
      </c>
      <c r="N8" s="10" t="s">
        <v>6</v>
      </c>
      <c r="O8" s="11"/>
      <c r="P8" s="12"/>
    </row>
    <row r="9" spans="1:18" ht="13" customHeight="1" x14ac:dyDescent="0.25">
      <c r="A9" s="246" t="s">
        <v>7</v>
      </c>
      <c r="B9" s="247"/>
      <c r="C9" s="248"/>
      <c r="D9" s="13"/>
      <c r="E9" s="14">
        <f>SUM(N9:N15)</f>
        <v>3500</v>
      </c>
      <c r="F9" s="15"/>
      <c r="G9" s="16"/>
      <c r="H9" s="6"/>
      <c r="I9" s="207" t="s">
        <v>8</v>
      </c>
      <c r="J9" s="249" t="s">
        <v>9</v>
      </c>
      <c r="K9" s="250"/>
      <c r="L9" s="251"/>
      <c r="M9" s="17"/>
      <c r="N9" s="104">
        <f>Consolidação!E10</f>
        <v>3500</v>
      </c>
      <c r="O9" s="18"/>
      <c r="P9" s="16"/>
    </row>
    <row r="10" spans="1:18" ht="13" customHeight="1" x14ac:dyDescent="0.25">
      <c r="A10" s="219" t="s">
        <v>10</v>
      </c>
      <c r="B10" s="220"/>
      <c r="C10" s="221"/>
      <c r="D10" s="19">
        <f>J41</f>
        <v>0.64013540000000013</v>
      </c>
      <c r="E10" s="20">
        <f>E9*J41</f>
        <v>2240.4739000000004</v>
      </c>
      <c r="F10" s="15"/>
      <c r="G10" s="16"/>
      <c r="H10" s="6"/>
      <c r="I10" s="208"/>
      <c r="J10" s="203" t="s">
        <v>11</v>
      </c>
      <c r="K10" s="204"/>
      <c r="L10" s="205"/>
      <c r="M10" s="21"/>
      <c r="N10" s="22">
        <f>M10*N9</f>
        <v>0</v>
      </c>
      <c r="O10" s="18"/>
      <c r="P10" s="16"/>
    </row>
    <row r="11" spans="1:18" ht="13" customHeight="1" x14ac:dyDescent="0.25">
      <c r="A11" s="219" t="s">
        <v>12</v>
      </c>
      <c r="B11" s="220"/>
      <c r="C11" s="221"/>
      <c r="D11" s="19"/>
      <c r="E11" s="20">
        <f>SUM(N16:N22)</f>
        <v>0</v>
      </c>
      <c r="F11" s="15"/>
      <c r="G11" s="16"/>
      <c r="H11" s="23"/>
      <c r="I11" s="208"/>
      <c r="J11" s="203" t="s">
        <v>13</v>
      </c>
      <c r="K11" s="204"/>
      <c r="L11" s="205"/>
      <c r="M11" s="21"/>
      <c r="N11" s="22">
        <f>N9*M11</f>
        <v>0</v>
      </c>
      <c r="O11" s="18"/>
      <c r="P11" s="16"/>
    </row>
    <row r="12" spans="1:18" ht="13" customHeight="1" x14ac:dyDescent="0.25">
      <c r="A12" s="219" t="s">
        <v>14</v>
      </c>
      <c r="B12" s="220"/>
      <c r="C12" s="221"/>
      <c r="D12" s="19"/>
      <c r="E12" s="20">
        <f>SUM(N23:N26)</f>
        <v>0</v>
      </c>
      <c r="F12" s="15"/>
      <c r="G12" s="16"/>
      <c r="H12" s="6"/>
      <c r="I12" s="208"/>
      <c r="J12" s="203" t="s">
        <v>15</v>
      </c>
      <c r="K12" s="204"/>
      <c r="L12" s="205"/>
      <c r="M12" s="24"/>
      <c r="N12" s="25"/>
      <c r="O12" s="18"/>
      <c r="P12" s="16"/>
    </row>
    <row r="13" spans="1:18" ht="13" customHeight="1" thickBot="1" x14ac:dyDescent="0.3">
      <c r="A13" s="222" t="s">
        <v>16</v>
      </c>
      <c r="B13" s="223"/>
      <c r="C13" s="224"/>
      <c r="D13" s="225">
        <f>SUM(E9:E12)</f>
        <v>5740.4739000000009</v>
      </c>
      <c r="E13" s="226"/>
      <c r="F13" s="15"/>
      <c r="G13" s="16"/>
      <c r="H13" s="6"/>
      <c r="I13" s="208"/>
      <c r="J13" s="203" t="s">
        <v>17</v>
      </c>
      <c r="K13" s="204"/>
      <c r="L13" s="205"/>
      <c r="M13" s="24"/>
      <c r="N13" s="26"/>
      <c r="O13" s="18"/>
      <c r="P13" s="16"/>
    </row>
    <row r="14" spans="1:18" ht="13" customHeight="1" x14ac:dyDescent="0.25">
      <c r="A14" s="219" t="s">
        <v>18</v>
      </c>
      <c r="B14" s="220"/>
      <c r="C14" s="221"/>
      <c r="D14" s="27"/>
      <c r="E14" s="20">
        <f>D13*D14</f>
        <v>0</v>
      </c>
      <c r="F14" s="242"/>
      <c r="G14" s="243"/>
      <c r="H14" s="6"/>
      <c r="I14" s="208"/>
      <c r="J14" s="203" t="s">
        <v>19</v>
      </c>
      <c r="K14" s="204"/>
      <c r="L14" s="205"/>
      <c r="M14" s="24"/>
      <c r="N14" s="26"/>
      <c r="O14" s="244" t="s">
        <v>20</v>
      </c>
      <c r="P14" s="213" t="s">
        <v>21</v>
      </c>
      <c r="Q14" s="215" t="s">
        <v>22</v>
      </c>
      <c r="R14" s="217" t="s">
        <v>23</v>
      </c>
    </row>
    <row r="15" spans="1:18" ht="13" customHeight="1" thickBot="1" x14ac:dyDescent="0.3">
      <c r="A15" s="219" t="s">
        <v>24</v>
      </c>
      <c r="B15" s="220"/>
      <c r="C15" s="221"/>
      <c r="D15" s="27"/>
      <c r="E15" s="20">
        <f>D15*(D13+E14)</f>
        <v>0</v>
      </c>
      <c r="F15" s="15"/>
      <c r="G15" s="16"/>
      <c r="H15" s="6"/>
      <c r="I15" s="209"/>
      <c r="J15" s="192" t="s">
        <v>25</v>
      </c>
      <c r="K15" s="193"/>
      <c r="L15" s="194"/>
      <c r="M15" s="28"/>
      <c r="N15" s="29"/>
      <c r="O15" s="245"/>
      <c r="P15" s="214"/>
      <c r="Q15" s="216"/>
      <c r="R15" s="218"/>
    </row>
    <row r="16" spans="1:18" ht="13" customHeight="1" thickBot="1" x14ac:dyDescent="0.3">
      <c r="A16" s="222" t="s">
        <v>26</v>
      </c>
      <c r="B16" s="223"/>
      <c r="C16" s="224"/>
      <c r="D16" s="225">
        <f>SUM(E14:E15)</f>
        <v>0</v>
      </c>
      <c r="E16" s="226"/>
      <c r="F16" s="15"/>
      <c r="G16" s="16"/>
      <c r="H16" s="6"/>
      <c r="I16" s="207" t="s">
        <v>27</v>
      </c>
      <c r="J16" s="210" t="s">
        <v>28</v>
      </c>
      <c r="K16" s="211"/>
      <c r="L16" s="212"/>
      <c r="M16" s="30"/>
      <c r="N16" s="31" t="str">
        <f>IF(R16&lt;0,"0",R16)</f>
        <v>0</v>
      </c>
      <c r="O16" s="32"/>
      <c r="P16" s="33"/>
      <c r="Q16" s="107">
        <v>22</v>
      </c>
      <c r="R16" s="34">
        <f>(O16*P16)*(Q16)-(N9*0.06)</f>
        <v>-210</v>
      </c>
    </row>
    <row r="17" spans="1:16" ht="13" customHeight="1" x14ac:dyDescent="0.25">
      <c r="A17" s="222" t="s">
        <v>29</v>
      </c>
      <c r="B17" s="223"/>
      <c r="C17" s="224"/>
      <c r="D17" s="225">
        <f>D13+D16</f>
        <v>5740.4739000000009</v>
      </c>
      <c r="E17" s="226"/>
      <c r="F17" s="206"/>
      <c r="G17" s="195"/>
      <c r="H17" s="6"/>
      <c r="I17" s="208"/>
      <c r="J17" s="203" t="s">
        <v>30</v>
      </c>
      <c r="K17" s="204"/>
      <c r="L17" s="205"/>
      <c r="M17" s="24"/>
      <c r="N17" s="26"/>
    </row>
    <row r="18" spans="1:16" ht="13" customHeight="1" thickBot="1" x14ac:dyDescent="0.3">
      <c r="A18" s="239" t="s">
        <v>31</v>
      </c>
      <c r="B18" s="240"/>
      <c r="C18" s="241"/>
      <c r="D18" s="35">
        <f>N35</f>
        <v>0</v>
      </c>
      <c r="E18" s="36">
        <f>((D13+D16)/(1-N35))*D18</f>
        <v>0</v>
      </c>
      <c r="F18" s="206"/>
      <c r="G18" s="195"/>
      <c r="H18" s="6"/>
      <c r="I18" s="208"/>
      <c r="J18" s="203" t="s">
        <v>32</v>
      </c>
      <c r="K18" s="204"/>
      <c r="L18" s="205"/>
      <c r="M18" s="24"/>
      <c r="N18" s="26"/>
      <c r="O18" s="18"/>
      <c r="P18" s="16"/>
    </row>
    <row r="19" spans="1:16" ht="13" customHeight="1" thickTop="1" thickBot="1" x14ac:dyDescent="0.3">
      <c r="A19" s="227" t="s">
        <v>33</v>
      </c>
      <c r="B19" s="228"/>
      <c r="C19" s="229"/>
      <c r="D19" s="230">
        <f>D17+E18</f>
        <v>5740.4739000000009</v>
      </c>
      <c r="E19" s="231"/>
      <c r="F19" s="15"/>
      <c r="G19" s="16"/>
      <c r="H19" s="6"/>
      <c r="I19" s="208"/>
      <c r="J19" s="203" t="s">
        <v>34</v>
      </c>
      <c r="K19" s="204"/>
      <c r="L19" s="205"/>
      <c r="M19" s="24"/>
      <c r="N19" s="26"/>
      <c r="O19" s="232"/>
      <c r="P19" s="233"/>
    </row>
    <row r="20" spans="1:16" ht="13" customHeight="1" thickTop="1" thickBot="1" x14ac:dyDescent="0.3">
      <c r="A20" s="234" t="s">
        <v>35</v>
      </c>
      <c r="B20" s="235"/>
      <c r="C20" s="236"/>
      <c r="D20" s="237">
        <f>IF(D19=0,0,D19/E9)</f>
        <v>1.6401354000000004</v>
      </c>
      <c r="E20" s="238" t="e">
        <f>D19+#REF!</f>
        <v>#REF!</v>
      </c>
      <c r="F20" s="206"/>
      <c r="G20" s="195"/>
      <c r="H20" s="6"/>
      <c r="I20" s="208"/>
      <c r="J20" s="203" t="s">
        <v>36</v>
      </c>
      <c r="K20" s="204"/>
      <c r="L20" s="205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5"/>
      <c r="G21" s="195"/>
      <c r="H21" s="6"/>
      <c r="I21" s="208"/>
      <c r="J21" s="203" t="s">
        <v>38</v>
      </c>
      <c r="K21" s="204"/>
      <c r="L21" s="205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09"/>
      <c r="J22" s="192" t="s">
        <v>40</v>
      </c>
      <c r="K22" s="193"/>
      <c r="L22" s="194"/>
      <c r="M22" s="28"/>
      <c r="N22" s="29"/>
      <c r="O22" s="206"/>
      <c r="P22" s="195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207" t="s">
        <v>42</v>
      </c>
      <c r="J23" s="210" t="s">
        <v>43</v>
      </c>
      <c r="K23" s="211"/>
      <c r="L23" s="212"/>
      <c r="M23" s="30"/>
      <c r="N23" s="25"/>
      <c r="O23" s="206"/>
      <c r="P23" s="195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208"/>
      <c r="J24" s="203" t="s">
        <v>45</v>
      </c>
      <c r="K24" s="204"/>
      <c r="L24" s="205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08"/>
      <c r="J25" s="203" t="s">
        <v>46</v>
      </c>
      <c r="K25" s="204"/>
      <c r="L25" s="205"/>
      <c r="M25" s="24"/>
      <c r="N25" s="26"/>
      <c r="O25" s="206"/>
      <c r="P25" s="195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09"/>
      <c r="J26" s="192" t="s">
        <v>47</v>
      </c>
      <c r="K26" s="193"/>
      <c r="L26" s="194"/>
      <c r="M26" s="28"/>
      <c r="N26" s="29"/>
      <c r="O26" s="195"/>
      <c r="P26" s="195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6" t="s">
        <v>48</v>
      </c>
      <c r="J27" s="197"/>
      <c r="K27" s="197"/>
      <c r="L27" s="198"/>
      <c r="M27" s="199">
        <f>SUM(N9:N26)</f>
        <v>3500</v>
      </c>
      <c r="N27" s="200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1" t="s">
        <v>51</v>
      </c>
      <c r="B30" s="202"/>
      <c r="C30" s="160" t="s">
        <v>52</v>
      </c>
      <c r="D30" s="172"/>
      <c r="E30" s="173"/>
      <c r="F30" s="160" t="s">
        <v>53</v>
      </c>
      <c r="G30" s="172"/>
      <c r="H30" s="172"/>
      <c r="I30" s="172"/>
      <c r="J30" s="173"/>
      <c r="K30" s="45"/>
      <c r="L30" s="160" t="s">
        <v>54</v>
      </c>
      <c r="M30" s="173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179" t="s">
        <v>57</v>
      </c>
      <c r="D31" s="180"/>
      <c r="E31" s="49">
        <f>'POSTO 1'!E31</f>
        <v>8.3299999999999999E-2</v>
      </c>
      <c r="F31" s="181" t="s">
        <v>58</v>
      </c>
      <c r="G31" s="182"/>
      <c r="H31" s="182"/>
      <c r="I31" s="179"/>
      <c r="J31" s="50">
        <f>'POSTO 1'!J31</f>
        <v>0</v>
      </c>
      <c r="K31" s="51"/>
      <c r="L31" s="183" t="s">
        <v>59</v>
      </c>
      <c r="M31" s="184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185" t="s">
        <v>62</v>
      </c>
      <c r="G32" s="186"/>
      <c r="H32" s="186"/>
      <c r="I32" s="167"/>
      <c r="J32" s="57">
        <f>B36*J31</f>
        <v>0</v>
      </c>
      <c r="K32" s="51"/>
      <c r="L32" s="187" t="s">
        <v>63</v>
      </c>
      <c r="M32" s="188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185" t="s">
        <v>65</v>
      </c>
      <c r="D33" s="167"/>
      <c r="E33" s="59">
        <f>'POSTO 1'!E33</f>
        <v>0.11</v>
      </c>
      <c r="F33" s="189" t="s">
        <v>66</v>
      </c>
      <c r="G33" s="190"/>
      <c r="H33" s="190"/>
      <c r="I33" s="191"/>
      <c r="J33" s="60">
        <f>(((0.08*0.5*0.9*(1+(5/56)+(5/56)+(1/3)*(5/56)))))</f>
        <v>4.3499999999999997E-2</v>
      </c>
      <c r="K33" s="6"/>
      <c r="L33" s="187" t="s">
        <v>67</v>
      </c>
      <c r="M33" s="188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167" t="s">
        <v>69</v>
      </c>
      <c r="D34" s="168"/>
      <c r="E34" s="61">
        <f>'POSTO 1'!E34</f>
        <v>0</v>
      </c>
      <c r="F34" s="154" t="s">
        <v>70</v>
      </c>
      <c r="G34" s="156"/>
      <c r="H34" s="156"/>
      <c r="I34" s="155"/>
      <c r="J34" s="62">
        <f>SUM(J31:J33)</f>
        <v>4.3499999999999997E-2</v>
      </c>
      <c r="K34" s="6"/>
      <c r="L34" s="169" t="s">
        <v>155</v>
      </c>
      <c r="M34" s="170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4" t="s">
        <v>73</v>
      </c>
      <c r="M35" s="171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160" t="s">
        <v>78</v>
      </c>
      <c r="G37" s="172"/>
      <c r="H37" s="172"/>
      <c r="I37" s="172"/>
      <c r="J37" s="173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174" t="s">
        <v>80</v>
      </c>
      <c r="D38" s="175"/>
      <c r="E38" s="69">
        <f>'POSTO 1'!E38</f>
        <v>0</v>
      </c>
      <c r="F38" s="176" t="s">
        <v>81</v>
      </c>
      <c r="G38" s="177"/>
      <c r="H38" s="177"/>
      <c r="I38" s="178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154" t="s">
        <v>84</v>
      </c>
      <c r="D39" s="155"/>
      <c r="E39" s="62">
        <f>SUM(E31:E38)</f>
        <v>0.1933</v>
      </c>
      <c r="F39" s="154" t="s">
        <v>85</v>
      </c>
      <c r="G39" s="156"/>
      <c r="H39" s="156"/>
      <c r="I39" s="155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157" t="s">
        <v>90</v>
      </c>
      <c r="J43" s="158"/>
      <c r="K43" s="158"/>
      <c r="L43" s="158"/>
      <c r="M43" s="158"/>
      <c r="N43" s="159"/>
      <c r="O43" s="6"/>
      <c r="P43" s="6"/>
    </row>
    <row r="44" spans="1:16" ht="39" customHeight="1" thickBot="1" x14ac:dyDescent="0.3">
      <c r="A44" s="160" t="s">
        <v>4</v>
      </c>
      <c r="B44" s="161"/>
      <c r="C44" s="82" t="s">
        <v>91</v>
      </c>
      <c r="D44" s="82" t="s">
        <v>92</v>
      </c>
      <c r="E44" s="82" t="s">
        <v>93</v>
      </c>
      <c r="F44" s="162" t="s">
        <v>94</v>
      </c>
      <c r="G44" s="163"/>
      <c r="H44" s="6"/>
      <c r="I44" s="164" t="s">
        <v>95</v>
      </c>
      <c r="J44" s="165"/>
      <c r="K44" s="165"/>
      <c r="L44" s="165"/>
      <c r="M44" s="166"/>
      <c r="N44" s="83"/>
      <c r="O44" s="6"/>
      <c r="P44" s="6"/>
    </row>
    <row r="45" spans="1:16" ht="20.149999999999999" customHeight="1" thickBot="1" x14ac:dyDescent="0.3">
      <c r="A45" s="145" t="str">
        <f>D7</f>
        <v xml:space="preserve">Desenvolvedor de Aplicativos Móveis </v>
      </c>
      <c r="B45" s="146"/>
      <c r="C45" s="105">
        <f>Consolidação!D10</f>
        <v>8</v>
      </c>
      <c r="D45" s="105">
        <f>Consolidação!C10</f>
        <v>176</v>
      </c>
      <c r="E45" s="84">
        <f>D19</f>
        <v>5740.4739000000009</v>
      </c>
      <c r="F45" s="147">
        <f>D45</f>
        <v>176</v>
      </c>
      <c r="G45" s="148"/>
      <c r="H45" s="6"/>
      <c r="I45" s="134" t="s">
        <v>96</v>
      </c>
      <c r="J45" s="135"/>
      <c r="K45" s="135"/>
      <c r="L45" s="135"/>
      <c r="M45" s="136"/>
      <c r="N45" s="85"/>
      <c r="O45" s="6"/>
      <c r="P45" s="6"/>
    </row>
    <row r="46" spans="1:16" ht="18" customHeight="1" thickBot="1" x14ac:dyDescent="0.3">
      <c r="A46" s="149" t="s">
        <v>97</v>
      </c>
      <c r="B46" s="150"/>
      <c r="C46" s="150"/>
      <c r="D46" s="150"/>
      <c r="E46" s="151"/>
      <c r="F46" s="152">
        <f>IF(D45=0,0,ROUND(((E45/D45)*F45),2))</f>
        <v>5740.47</v>
      </c>
      <c r="G46" s="153"/>
      <c r="H46" s="6"/>
      <c r="I46" s="134" t="s">
        <v>98</v>
      </c>
      <c r="J46" s="135"/>
      <c r="K46" s="135"/>
      <c r="L46" s="135"/>
      <c r="M46" s="136"/>
      <c r="N46" s="86"/>
      <c r="O46" s="6"/>
      <c r="P46" s="6"/>
    </row>
    <row r="47" spans="1:16" ht="18" customHeight="1" thickTop="1" thickBot="1" x14ac:dyDescent="0.3">
      <c r="A47" s="129" t="s">
        <v>109</v>
      </c>
      <c r="B47" s="130"/>
      <c r="C47" s="130"/>
      <c r="D47" s="130"/>
      <c r="E47" s="131"/>
      <c r="F47" s="132">
        <f>F46*C45</f>
        <v>45923.76</v>
      </c>
      <c r="G47" s="133"/>
      <c r="H47" s="6"/>
      <c r="I47" s="134" t="s">
        <v>100</v>
      </c>
      <c r="J47" s="135"/>
      <c r="K47" s="135"/>
      <c r="L47" s="135"/>
      <c r="M47" s="136"/>
      <c r="N47" s="87"/>
      <c r="O47" s="6"/>
      <c r="P47" s="6"/>
    </row>
    <row r="48" spans="1:16" ht="18" customHeight="1" thickTop="1" thickBot="1" x14ac:dyDescent="0.3">
      <c r="A48" s="137" t="s">
        <v>110</v>
      </c>
      <c r="B48" s="138"/>
      <c r="C48" s="138"/>
      <c r="D48" s="138"/>
      <c r="E48" s="139"/>
      <c r="F48" s="140">
        <f>F47*N48</f>
        <v>1102170.24</v>
      </c>
      <c r="G48" s="141"/>
      <c r="H48" s="6"/>
      <c r="I48" s="142" t="s">
        <v>102</v>
      </c>
      <c r="J48" s="143"/>
      <c r="K48" s="143"/>
      <c r="L48" s="143"/>
      <c r="M48" s="144"/>
      <c r="N48" s="112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128" t="s">
        <v>104</v>
      </c>
      <c r="B50" s="128"/>
      <c r="C50" s="128"/>
      <c r="D50" s="128"/>
      <c r="E50" s="128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ax7WghMP3/qmnKepnYMy1yvJobKfhBc8rIew3p2dLIwXPAYZeKlvsbLBsmLomi0Mc6R9yDgtF4/AYp1F7i19+w==" saltValue="LSi0ch//ZOChM+kixcCqFQ==" spinCount="10000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1FC19-04A9-44B2-A71A-A5AABAE69421}">
  <sheetPr>
    <pageSetUpPr fitToPage="1"/>
  </sheetPr>
  <dimension ref="A1:R60"/>
  <sheetViews>
    <sheetView showGridLines="0" topLeftCell="A2" zoomScale="85" zoomScaleNormal="85" workbookViewId="0">
      <selection activeCell="J2" sqref="J2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52" t="s">
        <v>111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3" t="s">
        <v>1</v>
      </c>
      <c r="B5" s="253"/>
      <c r="C5" s="253"/>
      <c r="D5" s="253"/>
      <c r="E5" s="253"/>
      <c r="F5" s="253"/>
      <c r="G5" s="253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4" t="s">
        <v>2</v>
      </c>
      <c r="B6" s="255"/>
      <c r="C6" s="255"/>
      <c r="D6" s="255"/>
      <c r="E6" s="163"/>
      <c r="F6" s="7"/>
      <c r="G6" s="7"/>
      <c r="H6" s="6"/>
      <c r="I6" s="254" t="s">
        <v>3</v>
      </c>
      <c r="J6" s="255"/>
      <c r="K6" s="255"/>
      <c r="L6" s="255"/>
      <c r="M6" s="255"/>
      <c r="N6" s="163"/>
      <c r="O6" s="8"/>
      <c r="P6" s="7"/>
    </row>
    <row r="7" spans="1:18" ht="42" customHeight="1" x14ac:dyDescent="0.25">
      <c r="A7" s="256" t="s">
        <v>4</v>
      </c>
      <c r="B7" s="257"/>
      <c r="C7" s="258"/>
      <c r="D7" s="262" t="str">
        <f>Consolidação!B11</f>
        <v xml:space="preserve">Analista de Práticas Ágeis </v>
      </c>
      <c r="E7" s="263"/>
      <c r="F7" s="259"/>
      <c r="G7" s="260"/>
      <c r="H7" s="6"/>
      <c r="I7" s="259" t="s">
        <v>4</v>
      </c>
      <c r="J7" s="260"/>
      <c r="K7" s="260"/>
      <c r="L7" s="261"/>
      <c r="M7" s="264" t="str">
        <f>D7</f>
        <v xml:space="preserve">Analista de Práticas Ágeis </v>
      </c>
      <c r="N7" s="265"/>
      <c r="O7" s="259"/>
      <c r="P7" s="260"/>
    </row>
    <row r="8" spans="1:18" ht="13" customHeight="1" thickBot="1" x14ac:dyDescent="0.3">
      <c r="A8" s="259"/>
      <c r="B8" s="260"/>
      <c r="C8" s="261"/>
      <c r="D8" s="9" t="s">
        <v>5</v>
      </c>
      <c r="E8" s="10" t="s">
        <v>6</v>
      </c>
      <c r="F8" s="11"/>
      <c r="G8" s="12"/>
      <c r="H8" s="6"/>
      <c r="I8" s="259"/>
      <c r="J8" s="260"/>
      <c r="K8" s="260"/>
      <c r="L8" s="261"/>
      <c r="M8" s="9" t="s">
        <v>5</v>
      </c>
      <c r="N8" s="10" t="s">
        <v>6</v>
      </c>
      <c r="O8" s="11"/>
      <c r="P8" s="12"/>
    </row>
    <row r="9" spans="1:18" ht="13" customHeight="1" x14ac:dyDescent="0.25">
      <c r="A9" s="246" t="s">
        <v>7</v>
      </c>
      <c r="B9" s="247"/>
      <c r="C9" s="248"/>
      <c r="D9" s="13"/>
      <c r="E9" s="14">
        <f>SUM(N9:N15)</f>
        <v>3200</v>
      </c>
      <c r="F9" s="15"/>
      <c r="G9" s="16"/>
      <c r="H9" s="6"/>
      <c r="I9" s="207" t="s">
        <v>8</v>
      </c>
      <c r="J9" s="249" t="s">
        <v>9</v>
      </c>
      <c r="K9" s="250"/>
      <c r="L9" s="251"/>
      <c r="M9" s="17"/>
      <c r="N9" s="104">
        <f>Consolidação!E11</f>
        <v>3200</v>
      </c>
      <c r="O9" s="18"/>
      <c r="P9" s="16"/>
    </row>
    <row r="10" spans="1:18" ht="13" customHeight="1" x14ac:dyDescent="0.25">
      <c r="A10" s="219" t="s">
        <v>10</v>
      </c>
      <c r="B10" s="220"/>
      <c r="C10" s="221"/>
      <c r="D10" s="19">
        <f>J41</f>
        <v>0.64013540000000013</v>
      </c>
      <c r="E10" s="20">
        <f>E9*J41</f>
        <v>2048.4332800000002</v>
      </c>
      <c r="F10" s="15"/>
      <c r="G10" s="16"/>
      <c r="H10" s="6"/>
      <c r="I10" s="208"/>
      <c r="J10" s="203" t="s">
        <v>11</v>
      </c>
      <c r="K10" s="204"/>
      <c r="L10" s="205"/>
      <c r="M10" s="21"/>
      <c r="N10" s="22">
        <f>M10*N9</f>
        <v>0</v>
      </c>
      <c r="O10" s="18"/>
      <c r="P10" s="16"/>
    </row>
    <row r="11" spans="1:18" ht="13" customHeight="1" x14ac:dyDescent="0.25">
      <c r="A11" s="219" t="s">
        <v>12</v>
      </c>
      <c r="B11" s="220"/>
      <c r="C11" s="221"/>
      <c r="D11" s="19"/>
      <c r="E11" s="20">
        <f>SUM(N16:N22)</f>
        <v>0</v>
      </c>
      <c r="F11" s="15"/>
      <c r="G11" s="16"/>
      <c r="H11" s="23"/>
      <c r="I11" s="208"/>
      <c r="J11" s="203" t="s">
        <v>13</v>
      </c>
      <c r="K11" s="204"/>
      <c r="L11" s="205"/>
      <c r="M11" s="21"/>
      <c r="N11" s="22">
        <f>N9*M11</f>
        <v>0</v>
      </c>
      <c r="O11" s="18"/>
      <c r="P11" s="16"/>
    </row>
    <row r="12" spans="1:18" ht="13" customHeight="1" x14ac:dyDescent="0.25">
      <c r="A12" s="219" t="s">
        <v>14</v>
      </c>
      <c r="B12" s="220"/>
      <c r="C12" s="221"/>
      <c r="D12" s="19"/>
      <c r="E12" s="20">
        <f>SUM(N23:N26)</f>
        <v>0</v>
      </c>
      <c r="F12" s="15"/>
      <c r="G12" s="16"/>
      <c r="H12" s="6"/>
      <c r="I12" s="208"/>
      <c r="J12" s="203" t="s">
        <v>15</v>
      </c>
      <c r="K12" s="204"/>
      <c r="L12" s="205"/>
      <c r="M12" s="24"/>
      <c r="N12" s="25" t="s">
        <v>156</v>
      </c>
      <c r="O12" s="18"/>
      <c r="P12" s="16"/>
    </row>
    <row r="13" spans="1:18" ht="13" customHeight="1" thickBot="1" x14ac:dyDescent="0.3">
      <c r="A13" s="222" t="s">
        <v>16</v>
      </c>
      <c r="B13" s="223"/>
      <c r="C13" s="224"/>
      <c r="D13" s="225">
        <f>SUM(E9:E12)</f>
        <v>5248.4332800000002</v>
      </c>
      <c r="E13" s="226"/>
      <c r="F13" s="15"/>
      <c r="G13" s="16"/>
      <c r="H13" s="6"/>
      <c r="I13" s="208"/>
      <c r="J13" s="203" t="s">
        <v>17</v>
      </c>
      <c r="K13" s="204"/>
      <c r="L13" s="205"/>
      <c r="M13" s="24"/>
      <c r="N13" s="26"/>
      <c r="O13" s="18"/>
      <c r="P13" s="16"/>
    </row>
    <row r="14" spans="1:18" ht="13" customHeight="1" x14ac:dyDescent="0.25">
      <c r="A14" s="219" t="s">
        <v>18</v>
      </c>
      <c r="B14" s="220"/>
      <c r="C14" s="221"/>
      <c r="D14" s="27">
        <f>'POSTO 1'!D14</f>
        <v>0</v>
      </c>
      <c r="E14" s="20">
        <f>D13*D14</f>
        <v>0</v>
      </c>
      <c r="F14" s="242"/>
      <c r="G14" s="243"/>
      <c r="H14" s="6"/>
      <c r="I14" s="208"/>
      <c r="J14" s="203" t="s">
        <v>19</v>
      </c>
      <c r="K14" s="204"/>
      <c r="L14" s="205"/>
      <c r="M14" s="24"/>
      <c r="N14" s="26"/>
      <c r="O14" s="244" t="s">
        <v>20</v>
      </c>
      <c r="P14" s="213" t="s">
        <v>21</v>
      </c>
      <c r="Q14" s="215" t="s">
        <v>22</v>
      </c>
      <c r="R14" s="217" t="s">
        <v>23</v>
      </c>
    </row>
    <row r="15" spans="1:18" ht="13" customHeight="1" thickBot="1" x14ac:dyDescent="0.3">
      <c r="A15" s="219" t="s">
        <v>24</v>
      </c>
      <c r="B15" s="220"/>
      <c r="C15" s="221"/>
      <c r="D15" s="27">
        <f>'POSTO 1'!D15</f>
        <v>0</v>
      </c>
      <c r="E15" s="20">
        <f>D15*(D13+E14)</f>
        <v>0</v>
      </c>
      <c r="F15" s="15"/>
      <c r="G15" s="16"/>
      <c r="H15" s="6"/>
      <c r="I15" s="209"/>
      <c r="J15" s="192" t="s">
        <v>25</v>
      </c>
      <c r="K15" s="193"/>
      <c r="L15" s="194"/>
      <c r="M15" s="28"/>
      <c r="N15" s="29"/>
      <c r="O15" s="245"/>
      <c r="P15" s="214"/>
      <c r="Q15" s="216"/>
      <c r="R15" s="218"/>
    </row>
    <row r="16" spans="1:18" ht="13" customHeight="1" thickBot="1" x14ac:dyDescent="0.3">
      <c r="A16" s="222" t="s">
        <v>26</v>
      </c>
      <c r="B16" s="223"/>
      <c r="C16" s="224"/>
      <c r="D16" s="225">
        <f>SUM(E14:E15)</f>
        <v>0</v>
      </c>
      <c r="E16" s="226"/>
      <c r="F16" s="15"/>
      <c r="G16" s="16"/>
      <c r="H16" s="6"/>
      <c r="I16" s="207" t="s">
        <v>27</v>
      </c>
      <c r="J16" s="210" t="s">
        <v>28</v>
      </c>
      <c r="K16" s="211"/>
      <c r="L16" s="212"/>
      <c r="M16" s="30"/>
      <c r="N16" s="31" t="str">
        <f>IF(R16&lt;0,"0",R16)</f>
        <v>0</v>
      </c>
      <c r="O16" s="32"/>
      <c r="P16" s="33"/>
      <c r="Q16" s="107">
        <v>22</v>
      </c>
      <c r="R16" s="34">
        <f>(O16*P16)*(Q16)-(N9*0.06)</f>
        <v>-192</v>
      </c>
    </row>
    <row r="17" spans="1:16" ht="13" customHeight="1" x14ac:dyDescent="0.25">
      <c r="A17" s="222" t="s">
        <v>29</v>
      </c>
      <c r="B17" s="223"/>
      <c r="C17" s="224"/>
      <c r="D17" s="225">
        <f>D13+D16</f>
        <v>5248.4332800000002</v>
      </c>
      <c r="E17" s="226"/>
      <c r="F17" s="206"/>
      <c r="G17" s="195"/>
      <c r="H17" s="6"/>
      <c r="I17" s="208"/>
      <c r="J17" s="203" t="s">
        <v>30</v>
      </c>
      <c r="K17" s="204"/>
      <c r="L17" s="205"/>
      <c r="M17" s="24"/>
      <c r="N17" s="26"/>
    </row>
    <row r="18" spans="1:16" ht="13" customHeight="1" thickBot="1" x14ac:dyDescent="0.3">
      <c r="A18" s="239" t="s">
        <v>31</v>
      </c>
      <c r="B18" s="240"/>
      <c r="C18" s="241"/>
      <c r="D18" s="35">
        <f>N35</f>
        <v>0</v>
      </c>
      <c r="E18" s="36">
        <f>((D13+D16)/(1-N35))*D18</f>
        <v>0</v>
      </c>
      <c r="F18" s="206"/>
      <c r="G18" s="195"/>
      <c r="H18" s="6"/>
      <c r="I18" s="208"/>
      <c r="J18" s="203" t="s">
        <v>32</v>
      </c>
      <c r="K18" s="204"/>
      <c r="L18" s="205"/>
      <c r="M18" s="24"/>
      <c r="N18" s="26"/>
      <c r="O18" s="18"/>
      <c r="P18" s="16"/>
    </row>
    <row r="19" spans="1:16" ht="13" customHeight="1" thickTop="1" thickBot="1" x14ac:dyDescent="0.3">
      <c r="A19" s="227" t="s">
        <v>33</v>
      </c>
      <c r="B19" s="228"/>
      <c r="C19" s="229"/>
      <c r="D19" s="230">
        <f>D17+E18</f>
        <v>5248.4332800000002</v>
      </c>
      <c r="E19" s="231"/>
      <c r="F19" s="15"/>
      <c r="G19" s="16"/>
      <c r="H19" s="6"/>
      <c r="I19" s="208"/>
      <c r="J19" s="203" t="s">
        <v>34</v>
      </c>
      <c r="K19" s="204"/>
      <c r="L19" s="205"/>
      <c r="M19" s="24"/>
      <c r="N19" s="26"/>
      <c r="O19" s="232"/>
      <c r="P19" s="233"/>
    </row>
    <row r="20" spans="1:16" ht="13" customHeight="1" thickTop="1" thickBot="1" x14ac:dyDescent="0.3">
      <c r="A20" s="234" t="s">
        <v>35</v>
      </c>
      <c r="B20" s="235"/>
      <c r="C20" s="236"/>
      <c r="D20" s="237">
        <f>IF(D19=0,0,D19/E9)</f>
        <v>1.6401354000000001</v>
      </c>
      <c r="E20" s="238" t="e">
        <f>D19+#REF!</f>
        <v>#REF!</v>
      </c>
      <c r="F20" s="206"/>
      <c r="G20" s="195"/>
      <c r="H20" s="6"/>
      <c r="I20" s="208"/>
      <c r="J20" s="203" t="s">
        <v>36</v>
      </c>
      <c r="K20" s="204"/>
      <c r="L20" s="205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5"/>
      <c r="G21" s="195"/>
      <c r="H21" s="6"/>
      <c r="I21" s="208"/>
      <c r="J21" s="203" t="s">
        <v>38</v>
      </c>
      <c r="K21" s="204"/>
      <c r="L21" s="205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09"/>
      <c r="J22" s="192" t="s">
        <v>40</v>
      </c>
      <c r="K22" s="193"/>
      <c r="L22" s="194"/>
      <c r="M22" s="28"/>
      <c r="N22" s="29"/>
      <c r="O22" s="206"/>
      <c r="P22" s="195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207" t="s">
        <v>42</v>
      </c>
      <c r="J23" s="210" t="s">
        <v>43</v>
      </c>
      <c r="K23" s="211"/>
      <c r="L23" s="212"/>
      <c r="M23" s="30"/>
      <c r="N23" s="25"/>
      <c r="O23" s="206"/>
      <c r="P23" s="195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208"/>
      <c r="J24" s="203" t="s">
        <v>45</v>
      </c>
      <c r="K24" s="204"/>
      <c r="L24" s="205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08"/>
      <c r="J25" s="203" t="s">
        <v>46</v>
      </c>
      <c r="K25" s="204"/>
      <c r="L25" s="205"/>
      <c r="M25" s="24"/>
      <c r="N25" s="26"/>
      <c r="O25" s="206"/>
      <c r="P25" s="195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09"/>
      <c r="J26" s="192" t="s">
        <v>47</v>
      </c>
      <c r="K26" s="193"/>
      <c r="L26" s="194"/>
      <c r="M26" s="28"/>
      <c r="N26" s="29"/>
      <c r="O26" s="195"/>
      <c r="P26" s="195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6" t="s">
        <v>48</v>
      </c>
      <c r="J27" s="197"/>
      <c r="K27" s="197"/>
      <c r="L27" s="198"/>
      <c r="M27" s="199">
        <f>SUM(N9:N26)</f>
        <v>3200</v>
      </c>
      <c r="N27" s="200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1" t="s">
        <v>51</v>
      </c>
      <c r="B30" s="202"/>
      <c r="C30" s="160" t="s">
        <v>52</v>
      </c>
      <c r="D30" s="172"/>
      <c r="E30" s="173"/>
      <c r="F30" s="160" t="s">
        <v>53</v>
      </c>
      <c r="G30" s="172"/>
      <c r="H30" s="172"/>
      <c r="I30" s="172"/>
      <c r="J30" s="173"/>
      <c r="K30" s="45"/>
      <c r="L30" s="160" t="s">
        <v>54</v>
      </c>
      <c r="M30" s="173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179" t="s">
        <v>57</v>
      </c>
      <c r="D31" s="180"/>
      <c r="E31" s="49">
        <f>'POSTO 1'!E31</f>
        <v>8.3299999999999999E-2</v>
      </c>
      <c r="F31" s="181" t="s">
        <v>58</v>
      </c>
      <c r="G31" s="182"/>
      <c r="H31" s="182"/>
      <c r="I31" s="179"/>
      <c r="J31" s="50">
        <f>'POSTO 1'!J31</f>
        <v>0</v>
      </c>
      <c r="K31" s="51"/>
      <c r="L31" s="183" t="s">
        <v>59</v>
      </c>
      <c r="M31" s="184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185" t="s">
        <v>62</v>
      </c>
      <c r="G32" s="186"/>
      <c r="H32" s="186"/>
      <c r="I32" s="167"/>
      <c r="J32" s="57">
        <f>B36*J31</f>
        <v>0</v>
      </c>
      <c r="K32" s="51"/>
      <c r="L32" s="187" t="s">
        <v>63</v>
      </c>
      <c r="M32" s="188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185" t="s">
        <v>65</v>
      </c>
      <c r="D33" s="167"/>
      <c r="E33" s="59">
        <f>'POSTO 1'!E33</f>
        <v>0.11</v>
      </c>
      <c r="F33" s="189" t="s">
        <v>66</v>
      </c>
      <c r="G33" s="190"/>
      <c r="H33" s="190"/>
      <c r="I33" s="191"/>
      <c r="J33" s="60">
        <f>(((0.08*0.5*0.9*(1+(5/56)+(5/56)+(1/3)*(5/56)))))</f>
        <v>4.3499999999999997E-2</v>
      </c>
      <c r="K33" s="6"/>
      <c r="L33" s="187" t="s">
        <v>67</v>
      </c>
      <c r="M33" s="188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167" t="s">
        <v>69</v>
      </c>
      <c r="D34" s="168"/>
      <c r="E34" s="61">
        <f>'POSTO 1'!E34</f>
        <v>0</v>
      </c>
      <c r="F34" s="154" t="s">
        <v>70</v>
      </c>
      <c r="G34" s="156"/>
      <c r="H34" s="156"/>
      <c r="I34" s="155"/>
      <c r="J34" s="62">
        <f>SUM(J31:J33)</f>
        <v>4.3499999999999997E-2</v>
      </c>
      <c r="K34" s="6"/>
      <c r="L34" s="169" t="s">
        <v>155</v>
      </c>
      <c r="M34" s="170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4" t="s">
        <v>73</v>
      </c>
      <c r="M35" s="171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160" t="s">
        <v>78</v>
      </c>
      <c r="G37" s="172"/>
      <c r="H37" s="172"/>
      <c r="I37" s="172"/>
      <c r="J37" s="173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174" t="s">
        <v>80</v>
      </c>
      <c r="D38" s="175"/>
      <c r="E38" s="69">
        <f>'POSTO 1'!E38</f>
        <v>0</v>
      </c>
      <c r="F38" s="176" t="s">
        <v>81</v>
      </c>
      <c r="G38" s="177"/>
      <c r="H38" s="177"/>
      <c r="I38" s="178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154" t="s">
        <v>84</v>
      </c>
      <c r="D39" s="155"/>
      <c r="E39" s="62">
        <f>SUM(E31:E38)</f>
        <v>0.1933</v>
      </c>
      <c r="F39" s="154" t="s">
        <v>85</v>
      </c>
      <c r="G39" s="156"/>
      <c r="H39" s="156"/>
      <c r="I39" s="155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157" t="s">
        <v>90</v>
      </c>
      <c r="J43" s="158"/>
      <c r="K43" s="158"/>
      <c r="L43" s="158"/>
      <c r="M43" s="158"/>
      <c r="N43" s="159"/>
      <c r="O43" s="6"/>
      <c r="P43" s="6"/>
    </row>
    <row r="44" spans="1:16" ht="39" customHeight="1" thickBot="1" x14ac:dyDescent="0.3">
      <c r="A44" s="160" t="s">
        <v>4</v>
      </c>
      <c r="B44" s="161"/>
      <c r="C44" s="82" t="s">
        <v>91</v>
      </c>
      <c r="D44" s="82" t="s">
        <v>92</v>
      </c>
      <c r="E44" s="82" t="s">
        <v>93</v>
      </c>
      <c r="F44" s="162" t="s">
        <v>94</v>
      </c>
      <c r="G44" s="163"/>
      <c r="H44" s="6"/>
      <c r="I44" s="164" t="s">
        <v>95</v>
      </c>
      <c r="J44" s="165"/>
      <c r="K44" s="165"/>
      <c r="L44" s="165"/>
      <c r="M44" s="166"/>
      <c r="N44" s="83"/>
      <c r="O44" s="6"/>
      <c r="P44" s="6"/>
    </row>
    <row r="45" spans="1:16" ht="20.149999999999999" customHeight="1" thickBot="1" x14ac:dyDescent="0.3">
      <c r="A45" s="145" t="str">
        <f>D7</f>
        <v xml:space="preserve">Analista de Práticas Ágeis </v>
      </c>
      <c r="B45" s="146"/>
      <c r="C45" s="105">
        <f>Consolidação!D11</f>
        <v>5</v>
      </c>
      <c r="D45" s="105">
        <f>Consolidação!C11</f>
        <v>176</v>
      </c>
      <c r="E45" s="84">
        <f>D19</f>
        <v>5248.4332800000002</v>
      </c>
      <c r="F45" s="147">
        <f>D45</f>
        <v>176</v>
      </c>
      <c r="G45" s="148"/>
      <c r="H45" s="6"/>
      <c r="I45" s="134" t="s">
        <v>96</v>
      </c>
      <c r="J45" s="135"/>
      <c r="K45" s="135"/>
      <c r="L45" s="135"/>
      <c r="M45" s="136"/>
      <c r="N45" s="85"/>
      <c r="O45" s="6"/>
      <c r="P45" s="6"/>
    </row>
    <row r="46" spans="1:16" ht="18" customHeight="1" thickBot="1" x14ac:dyDescent="0.3">
      <c r="A46" s="149" t="s">
        <v>97</v>
      </c>
      <c r="B46" s="150"/>
      <c r="C46" s="150"/>
      <c r="D46" s="150"/>
      <c r="E46" s="151"/>
      <c r="F46" s="152">
        <f>IF(D45=0,0,ROUND(((E45/D45)*F45),2))</f>
        <v>5248.43</v>
      </c>
      <c r="G46" s="153"/>
      <c r="H46" s="6"/>
      <c r="I46" s="134" t="s">
        <v>98</v>
      </c>
      <c r="J46" s="135"/>
      <c r="K46" s="135"/>
      <c r="L46" s="135"/>
      <c r="M46" s="136"/>
      <c r="N46" s="86"/>
      <c r="O46" s="6"/>
      <c r="P46" s="6"/>
    </row>
    <row r="47" spans="1:16" ht="18" customHeight="1" thickTop="1" thickBot="1" x14ac:dyDescent="0.3">
      <c r="A47" s="129" t="s">
        <v>112</v>
      </c>
      <c r="B47" s="130"/>
      <c r="C47" s="130"/>
      <c r="D47" s="130"/>
      <c r="E47" s="131"/>
      <c r="F47" s="132">
        <f>F46*C45</f>
        <v>26242.15</v>
      </c>
      <c r="G47" s="133"/>
      <c r="H47" s="6"/>
      <c r="I47" s="134" t="s">
        <v>100</v>
      </c>
      <c r="J47" s="135"/>
      <c r="K47" s="135"/>
      <c r="L47" s="135"/>
      <c r="M47" s="136"/>
      <c r="N47" s="87"/>
      <c r="O47" s="6"/>
      <c r="P47" s="6"/>
    </row>
    <row r="48" spans="1:16" ht="18" customHeight="1" thickTop="1" thickBot="1" x14ac:dyDescent="0.3">
      <c r="A48" s="137" t="s">
        <v>113</v>
      </c>
      <c r="B48" s="138"/>
      <c r="C48" s="138"/>
      <c r="D48" s="138"/>
      <c r="E48" s="139"/>
      <c r="F48" s="140">
        <f>F47*N48</f>
        <v>629811.60000000009</v>
      </c>
      <c r="G48" s="141"/>
      <c r="H48" s="6"/>
      <c r="I48" s="142" t="s">
        <v>102</v>
      </c>
      <c r="J48" s="143"/>
      <c r="K48" s="143"/>
      <c r="L48" s="143"/>
      <c r="M48" s="144"/>
      <c r="N48" s="112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Q49" s="88" t="s">
        <v>103</v>
      </c>
    </row>
    <row r="50" spans="1:17" ht="16.5" customHeight="1" x14ac:dyDescent="0.25">
      <c r="A50" s="128" t="s">
        <v>104</v>
      </c>
      <c r="B50" s="128"/>
      <c r="C50" s="128"/>
      <c r="D50" s="128"/>
      <c r="E50" s="128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iTZdehupSM2Na6EtC1L9rNbNWIoxhU8YK1v4xbPNeFf5GV1Q0Im0g9q9ztVxD6uuMPHXOEh+mfc/tZ1IDM9Jvw==" saltValue="lgPNrYy+mI/4GHPzuITjuw==" spinCount="10000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AC02F-2AF2-4F1A-9630-3AB71CC4A4D2}">
  <sheetPr>
    <pageSetUpPr fitToPage="1"/>
  </sheetPr>
  <dimension ref="A1:R60"/>
  <sheetViews>
    <sheetView showGridLines="0" topLeftCell="C2" zoomScale="106" zoomScaleNormal="106" workbookViewId="0">
      <selection activeCell="J2" sqref="J2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52" t="s">
        <v>114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3" t="s">
        <v>1</v>
      </c>
      <c r="B5" s="253"/>
      <c r="C5" s="253"/>
      <c r="D5" s="253"/>
      <c r="E5" s="253"/>
      <c r="F5" s="253"/>
      <c r="G5" s="253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4" t="s">
        <v>2</v>
      </c>
      <c r="B6" s="255"/>
      <c r="C6" s="255"/>
      <c r="D6" s="255"/>
      <c r="E6" s="163"/>
      <c r="F6" s="7"/>
      <c r="G6" s="7"/>
      <c r="H6" s="6"/>
      <c r="I6" s="254" t="s">
        <v>3</v>
      </c>
      <c r="J6" s="255"/>
      <c r="K6" s="255"/>
      <c r="L6" s="255"/>
      <c r="M6" s="255"/>
      <c r="N6" s="163"/>
      <c r="O6" s="8"/>
      <c r="P6" s="7"/>
    </row>
    <row r="7" spans="1:18" ht="42" customHeight="1" x14ac:dyDescent="0.25">
      <c r="A7" s="256" t="s">
        <v>4</v>
      </c>
      <c r="B7" s="257"/>
      <c r="C7" s="258"/>
      <c r="D7" s="262" t="str">
        <f>Consolidação!B12</f>
        <v xml:space="preserve">Analista de Negócios </v>
      </c>
      <c r="E7" s="263"/>
      <c r="F7" s="259"/>
      <c r="G7" s="260"/>
      <c r="H7" s="6"/>
      <c r="I7" s="259" t="s">
        <v>4</v>
      </c>
      <c r="J7" s="260"/>
      <c r="K7" s="260"/>
      <c r="L7" s="261"/>
      <c r="M7" s="264" t="str">
        <f>D7</f>
        <v xml:space="preserve">Analista de Negócios </v>
      </c>
      <c r="N7" s="265"/>
      <c r="O7" s="259"/>
      <c r="P7" s="260"/>
    </row>
    <row r="8" spans="1:18" ht="13" customHeight="1" thickBot="1" x14ac:dyDescent="0.3">
      <c r="A8" s="259"/>
      <c r="B8" s="260"/>
      <c r="C8" s="261"/>
      <c r="D8" s="9" t="s">
        <v>5</v>
      </c>
      <c r="E8" s="10" t="s">
        <v>6</v>
      </c>
      <c r="F8" s="11"/>
      <c r="G8" s="12"/>
      <c r="H8" s="6"/>
      <c r="I8" s="259"/>
      <c r="J8" s="260"/>
      <c r="K8" s="260"/>
      <c r="L8" s="261"/>
      <c r="M8" s="9" t="s">
        <v>5</v>
      </c>
      <c r="N8" s="10" t="s">
        <v>6</v>
      </c>
      <c r="O8" s="11"/>
      <c r="P8" s="12"/>
    </row>
    <row r="9" spans="1:18" ht="13" customHeight="1" x14ac:dyDescent="0.25">
      <c r="A9" s="246" t="s">
        <v>7</v>
      </c>
      <c r="B9" s="247"/>
      <c r="C9" s="248"/>
      <c r="D9" s="13"/>
      <c r="E9" s="14">
        <f>SUM(N9:N15)</f>
        <v>3200</v>
      </c>
      <c r="F9" s="15"/>
      <c r="G9" s="16"/>
      <c r="H9" s="6"/>
      <c r="I9" s="207" t="s">
        <v>8</v>
      </c>
      <c r="J9" s="249" t="s">
        <v>9</v>
      </c>
      <c r="K9" s="250"/>
      <c r="L9" s="251"/>
      <c r="M9" s="17"/>
      <c r="N9" s="104">
        <f>Consolidação!E12</f>
        <v>3200</v>
      </c>
      <c r="O9" s="18"/>
      <c r="P9" s="16"/>
    </row>
    <row r="10" spans="1:18" ht="13" customHeight="1" x14ac:dyDescent="0.25">
      <c r="A10" s="219" t="s">
        <v>10</v>
      </c>
      <c r="B10" s="220"/>
      <c r="C10" s="221"/>
      <c r="D10" s="19">
        <f>J41</f>
        <v>0.64013540000000013</v>
      </c>
      <c r="E10" s="20">
        <f>E9*J41</f>
        <v>2048.4332800000002</v>
      </c>
      <c r="F10" s="15"/>
      <c r="G10" s="16"/>
      <c r="H10" s="6"/>
      <c r="I10" s="208"/>
      <c r="J10" s="203" t="s">
        <v>11</v>
      </c>
      <c r="K10" s="204"/>
      <c r="L10" s="205"/>
      <c r="M10" s="21"/>
      <c r="N10" s="22">
        <f>M10*N9</f>
        <v>0</v>
      </c>
      <c r="O10" s="18"/>
      <c r="P10" s="16"/>
    </row>
    <row r="11" spans="1:18" ht="13" customHeight="1" x14ac:dyDescent="0.25">
      <c r="A11" s="219" t="s">
        <v>12</v>
      </c>
      <c r="B11" s="220"/>
      <c r="C11" s="221"/>
      <c r="D11" s="19"/>
      <c r="E11" s="20">
        <f>SUM(N16:N22)</f>
        <v>0</v>
      </c>
      <c r="F11" s="15"/>
      <c r="G11" s="16"/>
      <c r="H11" s="23"/>
      <c r="I11" s="208"/>
      <c r="J11" s="203" t="s">
        <v>13</v>
      </c>
      <c r="K11" s="204"/>
      <c r="L11" s="205"/>
      <c r="M11" s="21"/>
      <c r="N11" s="22">
        <f>N9*M11</f>
        <v>0</v>
      </c>
      <c r="O11" s="18"/>
      <c r="P11" s="16"/>
    </row>
    <row r="12" spans="1:18" ht="13" customHeight="1" x14ac:dyDescent="0.25">
      <c r="A12" s="219" t="s">
        <v>14</v>
      </c>
      <c r="B12" s="220"/>
      <c r="C12" s="221"/>
      <c r="D12" s="19"/>
      <c r="E12" s="20">
        <f>SUM(N23:N26)</f>
        <v>0</v>
      </c>
      <c r="F12" s="15"/>
      <c r="G12" s="16"/>
      <c r="H12" s="6"/>
      <c r="I12" s="208"/>
      <c r="J12" s="203" t="s">
        <v>15</v>
      </c>
      <c r="K12" s="204"/>
      <c r="L12" s="205"/>
      <c r="M12" s="24"/>
      <c r="N12" s="25"/>
      <c r="O12" s="18"/>
      <c r="P12" s="16"/>
    </row>
    <row r="13" spans="1:18" ht="13" customHeight="1" thickBot="1" x14ac:dyDescent="0.3">
      <c r="A13" s="222" t="s">
        <v>16</v>
      </c>
      <c r="B13" s="223"/>
      <c r="C13" s="224"/>
      <c r="D13" s="225">
        <f>SUM(E9:E12)</f>
        <v>5248.4332800000002</v>
      </c>
      <c r="E13" s="226"/>
      <c r="F13" s="15"/>
      <c r="G13" s="16"/>
      <c r="H13" s="6"/>
      <c r="I13" s="208"/>
      <c r="J13" s="203" t="s">
        <v>17</v>
      </c>
      <c r="K13" s="204"/>
      <c r="L13" s="205"/>
      <c r="M13" s="24"/>
      <c r="N13" s="26"/>
      <c r="O13" s="18"/>
      <c r="P13" s="16"/>
    </row>
    <row r="14" spans="1:18" ht="13" customHeight="1" x14ac:dyDescent="0.25">
      <c r="A14" s="219" t="s">
        <v>18</v>
      </c>
      <c r="B14" s="220"/>
      <c r="C14" s="221"/>
      <c r="D14" s="27">
        <f>'POSTO 1'!D14</f>
        <v>0</v>
      </c>
      <c r="E14" s="20">
        <f>D13*D14</f>
        <v>0</v>
      </c>
      <c r="F14" s="242"/>
      <c r="G14" s="243"/>
      <c r="H14" s="6"/>
      <c r="I14" s="208"/>
      <c r="J14" s="203" t="s">
        <v>19</v>
      </c>
      <c r="K14" s="204"/>
      <c r="L14" s="205"/>
      <c r="M14" s="24"/>
      <c r="N14" s="26"/>
      <c r="O14" s="244" t="s">
        <v>20</v>
      </c>
      <c r="P14" s="213" t="s">
        <v>21</v>
      </c>
      <c r="Q14" s="215" t="s">
        <v>22</v>
      </c>
      <c r="R14" s="217" t="s">
        <v>23</v>
      </c>
    </row>
    <row r="15" spans="1:18" ht="13" customHeight="1" thickBot="1" x14ac:dyDescent="0.3">
      <c r="A15" s="219" t="s">
        <v>24</v>
      </c>
      <c r="B15" s="220"/>
      <c r="C15" s="221"/>
      <c r="D15" s="27">
        <f>'POSTO 1'!D15</f>
        <v>0</v>
      </c>
      <c r="E15" s="20">
        <f>D15*(D13+E14)</f>
        <v>0</v>
      </c>
      <c r="F15" s="15"/>
      <c r="G15" s="16"/>
      <c r="H15" s="6"/>
      <c r="I15" s="209"/>
      <c r="J15" s="192" t="s">
        <v>25</v>
      </c>
      <c r="K15" s="193"/>
      <c r="L15" s="194"/>
      <c r="M15" s="28"/>
      <c r="N15" s="29"/>
      <c r="O15" s="245"/>
      <c r="P15" s="214"/>
      <c r="Q15" s="216"/>
      <c r="R15" s="218"/>
    </row>
    <row r="16" spans="1:18" ht="13" customHeight="1" thickBot="1" x14ac:dyDescent="0.3">
      <c r="A16" s="222" t="s">
        <v>26</v>
      </c>
      <c r="B16" s="223"/>
      <c r="C16" s="224"/>
      <c r="D16" s="225">
        <f>SUM(E14:E15)</f>
        <v>0</v>
      </c>
      <c r="E16" s="226"/>
      <c r="F16" s="15"/>
      <c r="G16" s="16"/>
      <c r="H16" s="6"/>
      <c r="I16" s="207" t="s">
        <v>27</v>
      </c>
      <c r="J16" s="210" t="s">
        <v>28</v>
      </c>
      <c r="K16" s="211"/>
      <c r="L16" s="212"/>
      <c r="M16" s="30"/>
      <c r="N16" s="31" t="str">
        <f>IF(R16&lt;0,"0",R16)</f>
        <v>0</v>
      </c>
      <c r="O16" s="32"/>
      <c r="P16" s="33"/>
      <c r="Q16" s="107">
        <v>22</v>
      </c>
      <c r="R16" s="34">
        <f>(O16*P16)*(Q16)-(N9*0.06)</f>
        <v>-192</v>
      </c>
    </row>
    <row r="17" spans="1:16" ht="13" customHeight="1" x14ac:dyDescent="0.25">
      <c r="A17" s="222" t="s">
        <v>29</v>
      </c>
      <c r="B17" s="223"/>
      <c r="C17" s="224"/>
      <c r="D17" s="225">
        <f>D13+D16</f>
        <v>5248.4332800000002</v>
      </c>
      <c r="E17" s="226"/>
      <c r="F17" s="206"/>
      <c r="G17" s="195"/>
      <c r="H17" s="6"/>
      <c r="I17" s="208"/>
      <c r="J17" s="203" t="s">
        <v>30</v>
      </c>
      <c r="K17" s="204"/>
      <c r="L17" s="205"/>
      <c r="M17" s="24"/>
      <c r="N17" s="26"/>
    </row>
    <row r="18" spans="1:16" ht="13" customHeight="1" thickBot="1" x14ac:dyDescent="0.3">
      <c r="A18" s="239" t="s">
        <v>31</v>
      </c>
      <c r="B18" s="240"/>
      <c r="C18" s="241"/>
      <c r="D18" s="35">
        <f>N35</f>
        <v>0</v>
      </c>
      <c r="E18" s="36">
        <f>((D13+D16)/(1-N35))*D18</f>
        <v>0</v>
      </c>
      <c r="F18" s="206"/>
      <c r="G18" s="195"/>
      <c r="H18" s="6"/>
      <c r="I18" s="208"/>
      <c r="J18" s="203" t="s">
        <v>32</v>
      </c>
      <c r="K18" s="204"/>
      <c r="L18" s="205"/>
      <c r="M18" s="24"/>
      <c r="N18" s="26"/>
      <c r="O18" s="18"/>
      <c r="P18" s="16"/>
    </row>
    <row r="19" spans="1:16" ht="13" customHeight="1" thickTop="1" thickBot="1" x14ac:dyDescent="0.3">
      <c r="A19" s="227" t="s">
        <v>33</v>
      </c>
      <c r="B19" s="228"/>
      <c r="C19" s="229"/>
      <c r="D19" s="230">
        <f>D17+E18</f>
        <v>5248.4332800000002</v>
      </c>
      <c r="E19" s="231"/>
      <c r="F19" s="15"/>
      <c r="G19" s="16"/>
      <c r="H19" s="6"/>
      <c r="I19" s="208"/>
      <c r="J19" s="203" t="s">
        <v>34</v>
      </c>
      <c r="K19" s="204"/>
      <c r="L19" s="205"/>
      <c r="M19" s="24"/>
      <c r="N19" s="26"/>
      <c r="O19" s="232"/>
      <c r="P19" s="233"/>
    </row>
    <row r="20" spans="1:16" ht="13" customHeight="1" thickTop="1" thickBot="1" x14ac:dyDescent="0.3">
      <c r="A20" s="234" t="s">
        <v>35</v>
      </c>
      <c r="B20" s="235"/>
      <c r="C20" s="236"/>
      <c r="D20" s="237">
        <f>IF(D19=0,0,D19/E9)</f>
        <v>1.6401354000000001</v>
      </c>
      <c r="E20" s="238" t="e">
        <f>D19+#REF!</f>
        <v>#REF!</v>
      </c>
      <c r="F20" s="206"/>
      <c r="G20" s="195"/>
      <c r="H20" s="6"/>
      <c r="I20" s="208"/>
      <c r="J20" s="203" t="s">
        <v>36</v>
      </c>
      <c r="K20" s="204"/>
      <c r="L20" s="205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5"/>
      <c r="G21" s="195"/>
      <c r="H21" s="6"/>
      <c r="I21" s="208"/>
      <c r="J21" s="203" t="s">
        <v>38</v>
      </c>
      <c r="K21" s="204"/>
      <c r="L21" s="205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09"/>
      <c r="J22" s="192" t="s">
        <v>40</v>
      </c>
      <c r="K22" s="193"/>
      <c r="L22" s="194"/>
      <c r="M22" s="28"/>
      <c r="N22" s="29"/>
      <c r="O22" s="206"/>
      <c r="P22" s="195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207" t="s">
        <v>42</v>
      </c>
      <c r="J23" s="210" t="s">
        <v>43</v>
      </c>
      <c r="K23" s="211"/>
      <c r="L23" s="212"/>
      <c r="M23" s="30"/>
      <c r="N23" s="25"/>
      <c r="O23" s="206"/>
      <c r="P23" s="195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208"/>
      <c r="J24" s="203" t="s">
        <v>45</v>
      </c>
      <c r="K24" s="204"/>
      <c r="L24" s="205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08"/>
      <c r="J25" s="203" t="s">
        <v>46</v>
      </c>
      <c r="K25" s="204"/>
      <c r="L25" s="205"/>
      <c r="M25" s="24"/>
      <c r="N25" s="26"/>
      <c r="O25" s="206"/>
      <c r="P25" s="195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09"/>
      <c r="J26" s="192" t="s">
        <v>47</v>
      </c>
      <c r="K26" s="193"/>
      <c r="L26" s="194"/>
      <c r="M26" s="28"/>
      <c r="N26" s="29"/>
      <c r="O26" s="195"/>
      <c r="P26" s="195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6" t="s">
        <v>48</v>
      </c>
      <c r="J27" s="197"/>
      <c r="K27" s="197"/>
      <c r="L27" s="198"/>
      <c r="M27" s="199">
        <f>SUM(N9:N26)</f>
        <v>3200</v>
      </c>
      <c r="N27" s="200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1" t="s">
        <v>51</v>
      </c>
      <c r="B30" s="202"/>
      <c r="C30" s="160" t="s">
        <v>52</v>
      </c>
      <c r="D30" s="172"/>
      <c r="E30" s="173"/>
      <c r="F30" s="160" t="s">
        <v>53</v>
      </c>
      <c r="G30" s="172"/>
      <c r="H30" s="172"/>
      <c r="I30" s="172"/>
      <c r="J30" s="173"/>
      <c r="K30" s="45"/>
      <c r="L30" s="160" t="s">
        <v>54</v>
      </c>
      <c r="M30" s="173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179" t="s">
        <v>57</v>
      </c>
      <c r="D31" s="180"/>
      <c r="E31" s="49">
        <f>'POSTO 1'!E31</f>
        <v>8.3299999999999999E-2</v>
      </c>
      <c r="F31" s="181" t="s">
        <v>58</v>
      </c>
      <c r="G31" s="182"/>
      <c r="H31" s="182"/>
      <c r="I31" s="179"/>
      <c r="J31" s="50">
        <f>'POSTO 1'!J31</f>
        <v>0</v>
      </c>
      <c r="K31" s="51"/>
      <c r="L31" s="183" t="s">
        <v>59</v>
      </c>
      <c r="M31" s="184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185" t="s">
        <v>62</v>
      </c>
      <c r="G32" s="186"/>
      <c r="H32" s="186"/>
      <c r="I32" s="167"/>
      <c r="J32" s="57">
        <f>B36*J31</f>
        <v>0</v>
      </c>
      <c r="K32" s="51"/>
      <c r="L32" s="187" t="s">
        <v>63</v>
      </c>
      <c r="M32" s="188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185" t="s">
        <v>65</v>
      </c>
      <c r="D33" s="167"/>
      <c r="E33" s="59">
        <f>'POSTO 1'!E33</f>
        <v>0.11</v>
      </c>
      <c r="F33" s="189" t="s">
        <v>66</v>
      </c>
      <c r="G33" s="190"/>
      <c r="H33" s="190"/>
      <c r="I33" s="191"/>
      <c r="J33" s="60">
        <f>(((0.08*0.5*0.9*(1+(5/56)+(5/56)+(1/3)*(5/56)))))</f>
        <v>4.3499999999999997E-2</v>
      </c>
      <c r="K33" s="6"/>
      <c r="L33" s="187" t="s">
        <v>67</v>
      </c>
      <c r="M33" s="188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167" t="s">
        <v>69</v>
      </c>
      <c r="D34" s="168"/>
      <c r="E34" s="61">
        <f>'POSTO 1'!E34</f>
        <v>0</v>
      </c>
      <c r="F34" s="154" t="s">
        <v>70</v>
      </c>
      <c r="G34" s="156"/>
      <c r="H34" s="156"/>
      <c r="I34" s="155"/>
      <c r="J34" s="62">
        <f>SUM(J31:J33)</f>
        <v>4.3499999999999997E-2</v>
      </c>
      <c r="K34" s="6"/>
      <c r="L34" s="169" t="s">
        <v>155</v>
      </c>
      <c r="M34" s="170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4" t="s">
        <v>73</v>
      </c>
      <c r="M35" s="171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160" t="s">
        <v>78</v>
      </c>
      <c r="G37" s="172"/>
      <c r="H37" s="172"/>
      <c r="I37" s="172"/>
      <c r="J37" s="173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174" t="s">
        <v>80</v>
      </c>
      <c r="D38" s="175"/>
      <c r="E38" s="69">
        <f>'POSTO 1'!E38</f>
        <v>0</v>
      </c>
      <c r="F38" s="176" t="s">
        <v>81</v>
      </c>
      <c r="G38" s="177"/>
      <c r="H38" s="177"/>
      <c r="I38" s="178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154" t="s">
        <v>84</v>
      </c>
      <c r="D39" s="155"/>
      <c r="E39" s="62">
        <f>SUM(E31:E38)</f>
        <v>0.1933</v>
      </c>
      <c r="F39" s="154" t="s">
        <v>85</v>
      </c>
      <c r="G39" s="156"/>
      <c r="H39" s="156"/>
      <c r="I39" s="155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157" t="s">
        <v>90</v>
      </c>
      <c r="J43" s="158"/>
      <c r="K43" s="158"/>
      <c r="L43" s="158"/>
      <c r="M43" s="158"/>
      <c r="N43" s="159"/>
      <c r="O43" s="6"/>
      <c r="P43" s="6"/>
    </row>
    <row r="44" spans="1:16" ht="39" customHeight="1" thickBot="1" x14ac:dyDescent="0.3">
      <c r="A44" s="160" t="s">
        <v>4</v>
      </c>
      <c r="B44" s="161"/>
      <c r="C44" s="82" t="s">
        <v>91</v>
      </c>
      <c r="D44" s="82" t="s">
        <v>92</v>
      </c>
      <c r="E44" s="82" t="s">
        <v>93</v>
      </c>
      <c r="F44" s="162" t="s">
        <v>94</v>
      </c>
      <c r="G44" s="163"/>
      <c r="H44" s="6"/>
      <c r="I44" s="164" t="s">
        <v>95</v>
      </c>
      <c r="J44" s="165"/>
      <c r="K44" s="165"/>
      <c r="L44" s="165"/>
      <c r="M44" s="166"/>
      <c r="N44" s="83"/>
      <c r="O44" s="6"/>
      <c r="P44" s="6"/>
    </row>
    <row r="45" spans="1:16" ht="20.149999999999999" customHeight="1" thickBot="1" x14ac:dyDescent="0.3">
      <c r="A45" s="145" t="str">
        <f>D7</f>
        <v xml:space="preserve">Analista de Negócios </v>
      </c>
      <c r="B45" s="146"/>
      <c r="C45" s="105">
        <f>Consolidação!D12</f>
        <v>5</v>
      </c>
      <c r="D45" s="105">
        <f>Consolidação!C12</f>
        <v>176</v>
      </c>
      <c r="E45" s="84">
        <f>D19</f>
        <v>5248.4332800000002</v>
      </c>
      <c r="F45" s="147">
        <f>D45</f>
        <v>176</v>
      </c>
      <c r="G45" s="148"/>
      <c r="H45" s="6"/>
      <c r="I45" s="134" t="s">
        <v>96</v>
      </c>
      <c r="J45" s="135"/>
      <c r="K45" s="135"/>
      <c r="L45" s="135"/>
      <c r="M45" s="136"/>
      <c r="N45" s="85"/>
      <c r="O45" s="6"/>
      <c r="P45" s="6"/>
    </row>
    <row r="46" spans="1:16" ht="18" customHeight="1" thickBot="1" x14ac:dyDescent="0.3">
      <c r="A46" s="149" t="s">
        <v>97</v>
      </c>
      <c r="B46" s="150"/>
      <c r="C46" s="150"/>
      <c r="D46" s="150"/>
      <c r="E46" s="151"/>
      <c r="F46" s="152">
        <f>IF(D45=0,0,ROUND(((E45/D45)*F45),2))</f>
        <v>5248.43</v>
      </c>
      <c r="G46" s="153"/>
      <c r="H46" s="6"/>
      <c r="I46" s="134" t="s">
        <v>98</v>
      </c>
      <c r="J46" s="135"/>
      <c r="K46" s="135"/>
      <c r="L46" s="135"/>
      <c r="M46" s="136"/>
      <c r="N46" s="86"/>
      <c r="O46" s="6"/>
      <c r="P46" s="6"/>
    </row>
    <row r="47" spans="1:16" ht="18" customHeight="1" thickTop="1" thickBot="1" x14ac:dyDescent="0.3">
      <c r="A47" s="129" t="s">
        <v>115</v>
      </c>
      <c r="B47" s="130"/>
      <c r="C47" s="130"/>
      <c r="D47" s="130"/>
      <c r="E47" s="131"/>
      <c r="F47" s="132">
        <f>F46*C45</f>
        <v>26242.15</v>
      </c>
      <c r="G47" s="133"/>
      <c r="H47" s="6"/>
      <c r="I47" s="134" t="s">
        <v>100</v>
      </c>
      <c r="J47" s="135"/>
      <c r="K47" s="135"/>
      <c r="L47" s="135"/>
      <c r="M47" s="136"/>
      <c r="N47" s="87"/>
      <c r="O47" s="6"/>
      <c r="P47" s="6"/>
    </row>
    <row r="48" spans="1:16" ht="18" customHeight="1" thickTop="1" thickBot="1" x14ac:dyDescent="0.3">
      <c r="A48" s="137" t="s">
        <v>116</v>
      </c>
      <c r="B48" s="138"/>
      <c r="C48" s="138"/>
      <c r="D48" s="138"/>
      <c r="E48" s="139"/>
      <c r="F48" s="140">
        <f>F47*N48</f>
        <v>629811.60000000009</v>
      </c>
      <c r="G48" s="141"/>
      <c r="H48" s="6"/>
      <c r="I48" s="142" t="s">
        <v>102</v>
      </c>
      <c r="J48" s="143"/>
      <c r="K48" s="143"/>
      <c r="L48" s="143"/>
      <c r="M48" s="144"/>
      <c r="N48" s="112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128" t="s">
        <v>104</v>
      </c>
      <c r="B50" s="128"/>
      <c r="C50" s="128"/>
      <c r="D50" s="128"/>
      <c r="E50" s="128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XEQT0NIvPbcOqN9eVByeur9UapYe24TgFDQyc+q5/oXYwl8chMZUgJqyDLMolZGuwCRYbe6o0SfgrNJWvmuvGA==" saltValue="zzd378LV1pVxc+3pP+ts+A==" spinCount="10000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537D2-3144-454F-87F7-579DB7201157}">
  <sheetPr>
    <pageSetUpPr fitToPage="1"/>
  </sheetPr>
  <dimension ref="A1:R60"/>
  <sheetViews>
    <sheetView showGridLines="0" topLeftCell="D2" zoomScale="106" zoomScaleNormal="106" workbookViewId="0">
      <selection activeCell="J2" sqref="J2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52" t="s">
        <v>117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3" t="s">
        <v>1</v>
      </c>
      <c r="B5" s="253"/>
      <c r="C5" s="253"/>
      <c r="D5" s="253"/>
      <c r="E5" s="253"/>
      <c r="F5" s="253"/>
      <c r="G5" s="253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4" t="s">
        <v>2</v>
      </c>
      <c r="B6" s="255"/>
      <c r="C6" s="255"/>
      <c r="D6" s="255"/>
      <c r="E6" s="163"/>
      <c r="F6" s="7"/>
      <c r="G6" s="7"/>
      <c r="H6" s="6"/>
      <c r="I6" s="254" t="s">
        <v>3</v>
      </c>
      <c r="J6" s="255"/>
      <c r="K6" s="255"/>
      <c r="L6" s="255"/>
      <c r="M6" s="255"/>
      <c r="N6" s="163"/>
      <c r="O6" s="8"/>
      <c r="P6" s="7"/>
    </row>
    <row r="7" spans="1:18" ht="42" customHeight="1" x14ac:dyDescent="0.25">
      <c r="A7" s="256" t="s">
        <v>4</v>
      </c>
      <c r="B7" s="257"/>
      <c r="C7" s="258"/>
      <c r="D7" s="262" t="str">
        <f>Consolidação!B13</f>
        <v xml:space="preserve">Analista de Dados </v>
      </c>
      <c r="E7" s="263"/>
      <c r="F7" s="259"/>
      <c r="G7" s="260"/>
      <c r="H7" s="6"/>
      <c r="I7" s="259" t="s">
        <v>4</v>
      </c>
      <c r="J7" s="260"/>
      <c r="K7" s="260"/>
      <c r="L7" s="261"/>
      <c r="M7" s="264" t="str">
        <f>D7</f>
        <v xml:space="preserve">Analista de Dados </v>
      </c>
      <c r="N7" s="265"/>
      <c r="O7" s="259"/>
      <c r="P7" s="260"/>
    </row>
    <row r="8" spans="1:18" ht="13" customHeight="1" thickBot="1" x14ac:dyDescent="0.3">
      <c r="A8" s="259"/>
      <c r="B8" s="260"/>
      <c r="C8" s="261"/>
      <c r="D8" s="9" t="s">
        <v>5</v>
      </c>
      <c r="E8" s="10" t="s">
        <v>6</v>
      </c>
      <c r="F8" s="11"/>
      <c r="G8" s="12"/>
      <c r="H8" s="6"/>
      <c r="I8" s="259"/>
      <c r="J8" s="260"/>
      <c r="K8" s="260"/>
      <c r="L8" s="261"/>
      <c r="M8" s="9" t="s">
        <v>5</v>
      </c>
      <c r="N8" s="10" t="s">
        <v>6</v>
      </c>
      <c r="O8" s="11"/>
      <c r="P8" s="12"/>
    </row>
    <row r="9" spans="1:18" ht="13" customHeight="1" x14ac:dyDescent="0.25">
      <c r="A9" s="246" t="s">
        <v>7</v>
      </c>
      <c r="B9" s="247"/>
      <c r="C9" s="248"/>
      <c r="D9" s="13"/>
      <c r="E9" s="14">
        <f>SUM(N9:N15)</f>
        <v>3500</v>
      </c>
      <c r="F9" s="15"/>
      <c r="G9" s="16"/>
      <c r="H9" s="6"/>
      <c r="I9" s="207" t="s">
        <v>8</v>
      </c>
      <c r="J9" s="249" t="s">
        <v>9</v>
      </c>
      <c r="K9" s="250"/>
      <c r="L9" s="251"/>
      <c r="M9" s="17"/>
      <c r="N9" s="104">
        <f>Consolidação!E13</f>
        <v>3500</v>
      </c>
      <c r="O9" s="18"/>
      <c r="P9" s="16"/>
    </row>
    <row r="10" spans="1:18" ht="13" customHeight="1" x14ac:dyDescent="0.25">
      <c r="A10" s="219" t="s">
        <v>10</v>
      </c>
      <c r="B10" s="220"/>
      <c r="C10" s="221"/>
      <c r="D10" s="19">
        <f>J41</f>
        <v>0.64013540000000013</v>
      </c>
      <c r="E10" s="20">
        <f>E9*J41</f>
        <v>2240.4739000000004</v>
      </c>
      <c r="F10" s="15"/>
      <c r="G10" s="16"/>
      <c r="H10" s="6"/>
      <c r="I10" s="208"/>
      <c r="J10" s="203" t="s">
        <v>11</v>
      </c>
      <c r="K10" s="204"/>
      <c r="L10" s="205"/>
      <c r="M10" s="21"/>
      <c r="N10" s="22">
        <f>M10*N9</f>
        <v>0</v>
      </c>
      <c r="O10" s="18"/>
      <c r="P10" s="16"/>
    </row>
    <row r="11" spans="1:18" ht="13" customHeight="1" x14ac:dyDescent="0.25">
      <c r="A11" s="219" t="s">
        <v>12</v>
      </c>
      <c r="B11" s="220"/>
      <c r="C11" s="221"/>
      <c r="D11" s="19"/>
      <c r="E11" s="20">
        <f>SUM(N16:N22)</f>
        <v>0</v>
      </c>
      <c r="F11" s="15"/>
      <c r="G11" s="16"/>
      <c r="H11" s="23"/>
      <c r="I11" s="208"/>
      <c r="J11" s="203" t="s">
        <v>13</v>
      </c>
      <c r="K11" s="204"/>
      <c r="L11" s="205"/>
      <c r="M11" s="21"/>
      <c r="N11" s="22">
        <f>N9*M11</f>
        <v>0</v>
      </c>
      <c r="O11" s="18"/>
      <c r="P11" s="16"/>
    </row>
    <row r="12" spans="1:18" ht="13" customHeight="1" x14ac:dyDescent="0.25">
      <c r="A12" s="219" t="s">
        <v>14</v>
      </c>
      <c r="B12" s="220"/>
      <c r="C12" s="221"/>
      <c r="D12" s="19"/>
      <c r="E12" s="20">
        <f>SUM(N23:N26)</f>
        <v>0</v>
      </c>
      <c r="F12" s="15"/>
      <c r="G12" s="16"/>
      <c r="H12" s="6"/>
      <c r="I12" s="208"/>
      <c r="J12" s="203" t="s">
        <v>15</v>
      </c>
      <c r="K12" s="204"/>
      <c r="L12" s="205"/>
      <c r="M12" s="24"/>
      <c r="N12" s="25"/>
      <c r="O12" s="18"/>
      <c r="P12" s="16"/>
    </row>
    <row r="13" spans="1:18" ht="13" customHeight="1" thickBot="1" x14ac:dyDescent="0.3">
      <c r="A13" s="222" t="s">
        <v>16</v>
      </c>
      <c r="B13" s="223"/>
      <c r="C13" s="224"/>
      <c r="D13" s="225">
        <f>SUM(E9:E12)</f>
        <v>5740.4739000000009</v>
      </c>
      <c r="E13" s="226"/>
      <c r="F13" s="15"/>
      <c r="G13" s="16"/>
      <c r="H13" s="6"/>
      <c r="I13" s="208"/>
      <c r="J13" s="203" t="s">
        <v>17</v>
      </c>
      <c r="K13" s="204"/>
      <c r="L13" s="205"/>
      <c r="M13" s="24"/>
      <c r="N13" s="26"/>
      <c r="O13" s="18"/>
      <c r="P13" s="16"/>
    </row>
    <row r="14" spans="1:18" ht="13" customHeight="1" x14ac:dyDescent="0.25">
      <c r="A14" s="219" t="s">
        <v>18</v>
      </c>
      <c r="B14" s="220"/>
      <c r="C14" s="221"/>
      <c r="D14" s="27">
        <f>'POSTO 1'!D14</f>
        <v>0</v>
      </c>
      <c r="E14" s="20">
        <f>D13*D14</f>
        <v>0</v>
      </c>
      <c r="F14" s="242"/>
      <c r="G14" s="243"/>
      <c r="H14" s="6"/>
      <c r="I14" s="208"/>
      <c r="J14" s="203" t="s">
        <v>19</v>
      </c>
      <c r="K14" s="204"/>
      <c r="L14" s="205"/>
      <c r="M14" s="24"/>
      <c r="N14" s="26"/>
      <c r="O14" s="244" t="s">
        <v>20</v>
      </c>
      <c r="P14" s="213" t="s">
        <v>21</v>
      </c>
      <c r="Q14" s="215" t="s">
        <v>22</v>
      </c>
      <c r="R14" s="217" t="s">
        <v>23</v>
      </c>
    </row>
    <row r="15" spans="1:18" ht="13" customHeight="1" thickBot="1" x14ac:dyDescent="0.3">
      <c r="A15" s="219" t="s">
        <v>24</v>
      </c>
      <c r="B15" s="220"/>
      <c r="C15" s="221"/>
      <c r="D15" s="27">
        <f>'POSTO 1'!D15</f>
        <v>0</v>
      </c>
      <c r="E15" s="20">
        <f>D15*(D13+E14)</f>
        <v>0</v>
      </c>
      <c r="F15" s="15"/>
      <c r="G15" s="16"/>
      <c r="H15" s="6"/>
      <c r="I15" s="209"/>
      <c r="J15" s="192" t="s">
        <v>25</v>
      </c>
      <c r="K15" s="193"/>
      <c r="L15" s="194"/>
      <c r="M15" s="28"/>
      <c r="N15" s="29"/>
      <c r="O15" s="245"/>
      <c r="P15" s="214"/>
      <c r="Q15" s="216"/>
      <c r="R15" s="218"/>
    </row>
    <row r="16" spans="1:18" ht="13" customHeight="1" thickBot="1" x14ac:dyDescent="0.3">
      <c r="A16" s="222" t="s">
        <v>26</v>
      </c>
      <c r="B16" s="223"/>
      <c r="C16" s="224"/>
      <c r="D16" s="225">
        <f>SUM(E14:E15)</f>
        <v>0</v>
      </c>
      <c r="E16" s="226"/>
      <c r="F16" s="15"/>
      <c r="G16" s="16"/>
      <c r="H16" s="6"/>
      <c r="I16" s="207" t="s">
        <v>27</v>
      </c>
      <c r="J16" s="210" t="s">
        <v>28</v>
      </c>
      <c r="K16" s="211"/>
      <c r="L16" s="212"/>
      <c r="M16" s="30"/>
      <c r="N16" s="31" t="str">
        <f>IF(R16&lt;0,"0",R16)</f>
        <v>0</v>
      </c>
      <c r="O16" s="32"/>
      <c r="P16" s="33"/>
      <c r="Q16" s="106">
        <v>22</v>
      </c>
      <c r="R16" s="34">
        <f>(O16*P16)*(Q16)-(N9*0.06)</f>
        <v>-210</v>
      </c>
    </row>
    <row r="17" spans="1:16" ht="13" customHeight="1" x14ac:dyDescent="0.25">
      <c r="A17" s="222" t="s">
        <v>29</v>
      </c>
      <c r="B17" s="223"/>
      <c r="C17" s="224"/>
      <c r="D17" s="225">
        <f>D13+D16</f>
        <v>5740.4739000000009</v>
      </c>
      <c r="E17" s="226"/>
      <c r="F17" s="206"/>
      <c r="G17" s="195"/>
      <c r="H17" s="6"/>
      <c r="I17" s="208"/>
      <c r="J17" s="203" t="s">
        <v>30</v>
      </c>
      <c r="K17" s="204"/>
      <c r="L17" s="205"/>
      <c r="M17" s="24"/>
      <c r="N17" s="26"/>
    </row>
    <row r="18" spans="1:16" ht="13" customHeight="1" thickBot="1" x14ac:dyDescent="0.3">
      <c r="A18" s="239" t="s">
        <v>31</v>
      </c>
      <c r="B18" s="240"/>
      <c r="C18" s="241"/>
      <c r="D18" s="35">
        <f>N35</f>
        <v>0</v>
      </c>
      <c r="E18" s="36">
        <f>((D13+D16)/(1-N35))*D18</f>
        <v>0</v>
      </c>
      <c r="F18" s="206"/>
      <c r="G18" s="195"/>
      <c r="H18" s="6"/>
      <c r="I18" s="208"/>
      <c r="J18" s="203" t="s">
        <v>32</v>
      </c>
      <c r="K18" s="204"/>
      <c r="L18" s="205"/>
      <c r="M18" s="24"/>
      <c r="N18" s="26"/>
      <c r="O18" s="18"/>
      <c r="P18" s="16"/>
    </row>
    <row r="19" spans="1:16" ht="13" customHeight="1" thickTop="1" thickBot="1" x14ac:dyDescent="0.3">
      <c r="A19" s="227" t="s">
        <v>33</v>
      </c>
      <c r="B19" s="228"/>
      <c r="C19" s="229"/>
      <c r="D19" s="230">
        <f>D17+E18</f>
        <v>5740.4739000000009</v>
      </c>
      <c r="E19" s="231"/>
      <c r="F19" s="15"/>
      <c r="G19" s="16"/>
      <c r="H19" s="6"/>
      <c r="I19" s="208"/>
      <c r="J19" s="203" t="s">
        <v>34</v>
      </c>
      <c r="K19" s="204"/>
      <c r="L19" s="205"/>
      <c r="M19" s="24"/>
      <c r="N19" s="26"/>
      <c r="O19" s="232"/>
      <c r="P19" s="233"/>
    </row>
    <row r="20" spans="1:16" ht="13" customHeight="1" thickTop="1" thickBot="1" x14ac:dyDescent="0.3">
      <c r="A20" s="234" t="s">
        <v>35</v>
      </c>
      <c r="B20" s="235"/>
      <c r="C20" s="236"/>
      <c r="D20" s="237">
        <f>IF(D19=0,0,D19/E9)</f>
        <v>1.6401354000000004</v>
      </c>
      <c r="E20" s="238" t="e">
        <f>D19+#REF!</f>
        <v>#REF!</v>
      </c>
      <c r="F20" s="206"/>
      <c r="G20" s="195"/>
      <c r="H20" s="6"/>
      <c r="I20" s="208"/>
      <c r="J20" s="203" t="s">
        <v>36</v>
      </c>
      <c r="K20" s="204"/>
      <c r="L20" s="205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5"/>
      <c r="G21" s="195"/>
      <c r="H21" s="6"/>
      <c r="I21" s="208"/>
      <c r="J21" s="203" t="s">
        <v>38</v>
      </c>
      <c r="K21" s="204"/>
      <c r="L21" s="205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09"/>
      <c r="J22" s="192" t="s">
        <v>40</v>
      </c>
      <c r="K22" s="193"/>
      <c r="L22" s="194"/>
      <c r="M22" s="28"/>
      <c r="N22" s="29"/>
      <c r="O22" s="206"/>
      <c r="P22" s="195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207" t="s">
        <v>42</v>
      </c>
      <c r="J23" s="210" t="s">
        <v>43</v>
      </c>
      <c r="K23" s="211"/>
      <c r="L23" s="212"/>
      <c r="M23" s="30"/>
      <c r="N23" s="25"/>
      <c r="O23" s="206"/>
      <c r="P23" s="195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208"/>
      <c r="J24" s="203" t="s">
        <v>45</v>
      </c>
      <c r="K24" s="204"/>
      <c r="L24" s="205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08"/>
      <c r="J25" s="203" t="s">
        <v>46</v>
      </c>
      <c r="K25" s="204"/>
      <c r="L25" s="205"/>
      <c r="M25" s="24"/>
      <c r="N25" s="26"/>
      <c r="O25" s="206"/>
      <c r="P25" s="195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09"/>
      <c r="J26" s="192" t="s">
        <v>47</v>
      </c>
      <c r="K26" s="193"/>
      <c r="L26" s="194"/>
      <c r="M26" s="28"/>
      <c r="N26" s="29"/>
      <c r="O26" s="195"/>
      <c r="P26" s="195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6" t="s">
        <v>48</v>
      </c>
      <c r="J27" s="197"/>
      <c r="K27" s="197"/>
      <c r="L27" s="198"/>
      <c r="M27" s="199">
        <f>SUM(N9:N26)</f>
        <v>3500</v>
      </c>
      <c r="N27" s="200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1" t="s">
        <v>51</v>
      </c>
      <c r="B30" s="202"/>
      <c r="C30" s="160" t="s">
        <v>52</v>
      </c>
      <c r="D30" s="172"/>
      <c r="E30" s="173"/>
      <c r="F30" s="160" t="s">
        <v>53</v>
      </c>
      <c r="G30" s="172"/>
      <c r="H30" s="172"/>
      <c r="I30" s="172"/>
      <c r="J30" s="173"/>
      <c r="K30" s="45"/>
      <c r="L30" s="160" t="s">
        <v>54</v>
      </c>
      <c r="M30" s="173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179" t="s">
        <v>57</v>
      </c>
      <c r="D31" s="180"/>
      <c r="E31" s="49">
        <f>'POSTO 1'!E31</f>
        <v>8.3299999999999999E-2</v>
      </c>
      <c r="F31" s="181" t="s">
        <v>58</v>
      </c>
      <c r="G31" s="182"/>
      <c r="H31" s="182"/>
      <c r="I31" s="179"/>
      <c r="J31" s="50">
        <f>'POSTO 1'!J31</f>
        <v>0</v>
      </c>
      <c r="K31" s="51"/>
      <c r="L31" s="183" t="s">
        <v>59</v>
      </c>
      <c r="M31" s="184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185" t="s">
        <v>62</v>
      </c>
      <c r="G32" s="186"/>
      <c r="H32" s="186"/>
      <c r="I32" s="167"/>
      <c r="J32" s="57">
        <f>B36*J31</f>
        <v>0</v>
      </c>
      <c r="K32" s="51"/>
      <c r="L32" s="187" t="s">
        <v>63</v>
      </c>
      <c r="M32" s="188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185" t="s">
        <v>65</v>
      </c>
      <c r="D33" s="167"/>
      <c r="E33" s="59">
        <f>'POSTO 1'!E33</f>
        <v>0.11</v>
      </c>
      <c r="F33" s="189" t="s">
        <v>66</v>
      </c>
      <c r="G33" s="190"/>
      <c r="H33" s="190"/>
      <c r="I33" s="191"/>
      <c r="J33" s="60">
        <f>(((0.08*0.5*0.9*(1+(5/56)+(5/56)+(1/3)*(5/56)))))</f>
        <v>4.3499999999999997E-2</v>
      </c>
      <c r="K33" s="6"/>
      <c r="L33" s="187" t="s">
        <v>67</v>
      </c>
      <c r="M33" s="188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167" t="s">
        <v>69</v>
      </c>
      <c r="D34" s="168"/>
      <c r="E34" s="61">
        <f>'POSTO 1'!E34</f>
        <v>0</v>
      </c>
      <c r="F34" s="154" t="s">
        <v>70</v>
      </c>
      <c r="G34" s="156"/>
      <c r="H34" s="156"/>
      <c r="I34" s="155"/>
      <c r="J34" s="62">
        <f>SUM(J31:J33)</f>
        <v>4.3499999999999997E-2</v>
      </c>
      <c r="K34" s="6"/>
      <c r="L34" s="169" t="s">
        <v>155</v>
      </c>
      <c r="M34" s="170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4" t="s">
        <v>73</v>
      </c>
      <c r="M35" s="171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160" t="s">
        <v>78</v>
      </c>
      <c r="G37" s="172"/>
      <c r="H37" s="172"/>
      <c r="I37" s="172"/>
      <c r="J37" s="173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174" t="s">
        <v>80</v>
      </c>
      <c r="D38" s="175"/>
      <c r="E38" s="69">
        <f>'POSTO 1'!E38</f>
        <v>0</v>
      </c>
      <c r="F38" s="176" t="s">
        <v>81</v>
      </c>
      <c r="G38" s="177"/>
      <c r="H38" s="177"/>
      <c r="I38" s="178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154" t="s">
        <v>84</v>
      </c>
      <c r="D39" s="155"/>
      <c r="E39" s="62">
        <f>SUM(E31:E38)</f>
        <v>0.1933</v>
      </c>
      <c r="F39" s="154" t="s">
        <v>85</v>
      </c>
      <c r="G39" s="156"/>
      <c r="H39" s="156"/>
      <c r="I39" s="155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157" t="s">
        <v>90</v>
      </c>
      <c r="J43" s="158"/>
      <c r="K43" s="158"/>
      <c r="L43" s="158"/>
      <c r="M43" s="158"/>
      <c r="N43" s="159"/>
      <c r="O43" s="6"/>
      <c r="P43" s="6"/>
    </row>
    <row r="44" spans="1:16" ht="39" customHeight="1" thickBot="1" x14ac:dyDescent="0.3">
      <c r="A44" s="160" t="s">
        <v>4</v>
      </c>
      <c r="B44" s="161"/>
      <c r="C44" s="82" t="s">
        <v>91</v>
      </c>
      <c r="D44" s="82" t="s">
        <v>92</v>
      </c>
      <c r="E44" s="82" t="s">
        <v>93</v>
      </c>
      <c r="F44" s="162" t="s">
        <v>94</v>
      </c>
      <c r="G44" s="163"/>
      <c r="H44" s="6"/>
      <c r="I44" s="164" t="s">
        <v>95</v>
      </c>
      <c r="J44" s="165"/>
      <c r="K44" s="165"/>
      <c r="L44" s="165"/>
      <c r="M44" s="166"/>
      <c r="N44" s="83"/>
      <c r="O44" s="6"/>
      <c r="P44" s="6"/>
    </row>
    <row r="45" spans="1:16" ht="20.149999999999999" customHeight="1" thickBot="1" x14ac:dyDescent="0.3">
      <c r="A45" s="145" t="str">
        <f>D7</f>
        <v xml:space="preserve">Analista de Dados </v>
      </c>
      <c r="B45" s="146"/>
      <c r="C45" s="105">
        <f>Consolidação!D13</f>
        <v>4</v>
      </c>
      <c r="D45" s="105">
        <f>Consolidação!C13</f>
        <v>176</v>
      </c>
      <c r="E45" s="84">
        <f>D19</f>
        <v>5740.4739000000009</v>
      </c>
      <c r="F45" s="147">
        <f>D45</f>
        <v>176</v>
      </c>
      <c r="G45" s="148"/>
      <c r="H45" s="6"/>
      <c r="I45" s="134" t="s">
        <v>96</v>
      </c>
      <c r="J45" s="135"/>
      <c r="K45" s="135"/>
      <c r="L45" s="135"/>
      <c r="M45" s="136"/>
      <c r="N45" s="85"/>
      <c r="O45" s="6"/>
      <c r="P45" s="6"/>
    </row>
    <row r="46" spans="1:16" ht="18" customHeight="1" thickBot="1" x14ac:dyDescent="0.3">
      <c r="A46" s="149" t="s">
        <v>97</v>
      </c>
      <c r="B46" s="150"/>
      <c r="C46" s="150"/>
      <c r="D46" s="150"/>
      <c r="E46" s="151"/>
      <c r="F46" s="152">
        <f>IF(D45=0,0,ROUND(((E45/D45)*F45),2))</f>
        <v>5740.47</v>
      </c>
      <c r="G46" s="153"/>
      <c r="H46" s="6"/>
      <c r="I46" s="134" t="s">
        <v>98</v>
      </c>
      <c r="J46" s="135"/>
      <c r="K46" s="135"/>
      <c r="L46" s="135"/>
      <c r="M46" s="136"/>
      <c r="N46" s="86"/>
      <c r="O46" s="6"/>
      <c r="P46" s="6"/>
    </row>
    <row r="47" spans="1:16" ht="18" customHeight="1" thickTop="1" thickBot="1" x14ac:dyDescent="0.3">
      <c r="A47" s="129" t="s">
        <v>118</v>
      </c>
      <c r="B47" s="130"/>
      <c r="C47" s="130"/>
      <c r="D47" s="130"/>
      <c r="E47" s="131"/>
      <c r="F47" s="132">
        <f>F46*C45</f>
        <v>22961.88</v>
      </c>
      <c r="G47" s="133"/>
      <c r="H47" s="6"/>
      <c r="I47" s="134" t="s">
        <v>100</v>
      </c>
      <c r="J47" s="135"/>
      <c r="K47" s="135"/>
      <c r="L47" s="135"/>
      <c r="M47" s="136"/>
      <c r="N47" s="87"/>
      <c r="O47" s="6"/>
      <c r="P47" s="6"/>
    </row>
    <row r="48" spans="1:16" ht="18" customHeight="1" thickTop="1" thickBot="1" x14ac:dyDescent="0.3">
      <c r="A48" s="137" t="s">
        <v>119</v>
      </c>
      <c r="B48" s="138"/>
      <c r="C48" s="138"/>
      <c r="D48" s="138"/>
      <c r="E48" s="139"/>
      <c r="F48" s="140">
        <f>F47*N48</f>
        <v>551085.12</v>
      </c>
      <c r="G48" s="141"/>
      <c r="H48" s="6"/>
      <c r="I48" s="142" t="s">
        <v>102</v>
      </c>
      <c r="J48" s="143"/>
      <c r="K48" s="143"/>
      <c r="L48" s="143"/>
      <c r="M48" s="144"/>
      <c r="N48" s="112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128" t="s">
        <v>104</v>
      </c>
      <c r="B50" s="128"/>
      <c r="C50" s="128"/>
      <c r="D50" s="128"/>
      <c r="E50" s="128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LUmq8GRo7Zz6EFIA/GnkNrXLg5YMUepwdCVSz24lv+ObIk+Rw95/+2UT6gY1lQop/2u86mAI7S/oHORp2+9Zqg==" saltValue="wQzfQzxtTbyO4XXJRsdoPQ==" spinCount="10000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E769A-14DD-4689-8EDF-E8E37BD7393A}">
  <sheetPr>
    <pageSetUpPr fitToPage="1"/>
  </sheetPr>
  <dimension ref="A1:R60"/>
  <sheetViews>
    <sheetView showGridLines="0" topLeftCell="A2" zoomScale="85" zoomScaleNormal="85" workbookViewId="0">
      <selection activeCell="J2" sqref="J2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52" t="s">
        <v>114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3" t="s">
        <v>1</v>
      </c>
      <c r="B5" s="253"/>
      <c r="C5" s="253"/>
      <c r="D5" s="253"/>
      <c r="E5" s="253"/>
      <c r="F5" s="253"/>
      <c r="G5" s="253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4" t="s">
        <v>2</v>
      </c>
      <c r="B6" s="255"/>
      <c r="C6" s="255"/>
      <c r="D6" s="255"/>
      <c r="E6" s="163"/>
      <c r="F6" s="7"/>
      <c r="G6" s="7"/>
      <c r="H6" s="6"/>
      <c r="I6" s="254" t="s">
        <v>3</v>
      </c>
      <c r="J6" s="255"/>
      <c r="K6" s="255"/>
      <c r="L6" s="255"/>
      <c r="M6" s="255"/>
      <c r="N6" s="163"/>
      <c r="O6" s="8"/>
      <c r="P6" s="7"/>
    </row>
    <row r="7" spans="1:18" ht="42" customHeight="1" x14ac:dyDescent="0.25">
      <c r="A7" s="256" t="s">
        <v>4</v>
      </c>
      <c r="B7" s="257"/>
      <c r="C7" s="258"/>
      <c r="D7" s="262" t="str">
        <f>Consolidação!B14</f>
        <v xml:space="preserve">Analista de Infraestrutura </v>
      </c>
      <c r="E7" s="263"/>
      <c r="F7" s="259"/>
      <c r="G7" s="260"/>
      <c r="H7" s="6"/>
      <c r="I7" s="259" t="s">
        <v>4</v>
      </c>
      <c r="J7" s="260"/>
      <c r="K7" s="260"/>
      <c r="L7" s="261"/>
      <c r="M7" s="264" t="str">
        <f>D7</f>
        <v xml:space="preserve">Analista de Infraestrutura </v>
      </c>
      <c r="N7" s="265"/>
      <c r="O7" s="259"/>
      <c r="P7" s="260"/>
    </row>
    <row r="8" spans="1:18" ht="13" customHeight="1" thickBot="1" x14ac:dyDescent="0.3">
      <c r="A8" s="259"/>
      <c r="B8" s="260"/>
      <c r="C8" s="261"/>
      <c r="D8" s="9" t="s">
        <v>5</v>
      </c>
      <c r="E8" s="10" t="s">
        <v>6</v>
      </c>
      <c r="F8" s="11"/>
      <c r="G8" s="12"/>
      <c r="H8" s="6"/>
      <c r="I8" s="259"/>
      <c r="J8" s="260"/>
      <c r="K8" s="260"/>
      <c r="L8" s="261"/>
      <c r="M8" s="9" t="s">
        <v>5</v>
      </c>
      <c r="N8" s="10" t="s">
        <v>6</v>
      </c>
      <c r="O8" s="11"/>
      <c r="P8" s="12"/>
    </row>
    <row r="9" spans="1:18" ht="13" customHeight="1" x14ac:dyDescent="0.25">
      <c r="A9" s="246" t="s">
        <v>7</v>
      </c>
      <c r="B9" s="247"/>
      <c r="C9" s="248"/>
      <c r="D9" s="13"/>
      <c r="E9" s="14">
        <f>SUM(N9:N15)</f>
        <v>3500</v>
      </c>
      <c r="F9" s="15"/>
      <c r="G9" s="16"/>
      <c r="H9" s="6"/>
      <c r="I9" s="207" t="s">
        <v>8</v>
      </c>
      <c r="J9" s="249" t="s">
        <v>9</v>
      </c>
      <c r="K9" s="250"/>
      <c r="L9" s="251"/>
      <c r="M9" s="17"/>
      <c r="N9" s="104">
        <f>Consolidação!E14</f>
        <v>3500</v>
      </c>
      <c r="O9" s="18"/>
      <c r="P9" s="16"/>
    </row>
    <row r="10" spans="1:18" ht="13" customHeight="1" x14ac:dyDescent="0.25">
      <c r="A10" s="219" t="s">
        <v>10</v>
      </c>
      <c r="B10" s="220"/>
      <c r="C10" s="221"/>
      <c r="D10" s="19">
        <f>J41</f>
        <v>0.64013540000000013</v>
      </c>
      <c r="E10" s="20">
        <f>E9*J41</f>
        <v>2240.4739000000004</v>
      </c>
      <c r="F10" s="15"/>
      <c r="G10" s="16"/>
      <c r="H10" s="6"/>
      <c r="I10" s="208"/>
      <c r="J10" s="203" t="s">
        <v>11</v>
      </c>
      <c r="K10" s="204"/>
      <c r="L10" s="205"/>
      <c r="M10" s="21"/>
      <c r="N10" s="22">
        <f>M10*N9</f>
        <v>0</v>
      </c>
      <c r="O10" s="18"/>
      <c r="P10" s="16"/>
    </row>
    <row r="11" spans="1:18" ht="13" customHeight="1" x14ac:dyDescent="0.25">
      <c r="A11" s="219" t="s">
        <v>12</v>
      </c>
      <c r="B11" s="220"/>
      <c r="C11" s="221"/>
      <c r="D11" s="19"/>
      <c r="E11" s="20">
        <f>SUM(N16:N22)</f>
        <v>0</v>
      </c>
      <c r="F11" s="15"/>
      <c r="G11" s="16"/>
      <c r="H11" s="23"/>
      <c r="I11" s="208"/>
      <c r="J11" s="203" t="s">
        <v>13</v>
      </c>
      <c r="K11" s="204"/>
      <c r="L11" s="205"/>
      <c r="M11" s="21"/>
      <c r="N11" s="22">
        <f>N9*M11</f>
        <v>0</v>
      </c>
      <c r="O11" s="18"/>
      <c r="P11" s="16"/>
    </row>
    <row r="12" spans="1:18" ht="13" customHeight="1" x14ac:dyDescent="0.25">
      <c r="A12" s="219" t="s">
        <v>14</v>
      </c>
      <c r="B12" s="220"/>
      <c r="C12" s="221"/>
      <c r="D12" s="19"/>
      <c r="E12" s="20">
        <f>SUM(N23:N26)</f>
        <v>0</v>
      </c>
      <c r="F12" s="15"/>
      <c r="G12" s="16"/>
      <c r="H12" s="6"/>
      <c r="I12" s="208"/>
      <c r="J12" s="203" t="s">
        <v>15</v>
      </c>
      <c r="K12" s="204"/>
      <c r="L12" s="205"/>
      <c r="M12" s="24"/>
      <c r="N12" s="25"/>
      <c r="O12" s="18"/>
      <c r="P12" s="16"/>
    </row>
    <row r="13" spans="1:18" ht="13" customHeight="1" thickBot="1" x14ac:dyDescent="0.3">
      <c r="A13" s="222" t="s">
        <v>16</v>
      </c>
      <c r="B13" s="223"/>
      <c r="C13" s="224"/>
      <c r="D13" s="225">
        <f>SUM(E9:E12)</f>
        <v>5740.4739000000009</v>
      </c>
      <c r="E13" s="226"/>
      <c r="F13" s="15"/>
      <c r="G13" s="16"/>
      <c r="H13" s="6"/>
      <c r="I13" s="208"/>
      <c r="J13" s="203" t="s">
        <v>17</v>
      </c>
      <c r="K13" s="204"/>
      <c r="L13" s="205"/>
      <c r="M13" s="24"/>
      <c r="N13" s="26"/>
      <c r="O13" s="18"/>
      <c r="P13" s="16"/>
    </row>
    <row r="14" spans="1:18" ht="13" customHeight="1" x14ac:dyDescent="0.25">
      <c r="A14" s="219" t="s">
        <v>18</v>
      </c>
      <c r="B14" s="220"/>
      <c r="C14" s="221"/>
      <c r="D14" s="27">
        <f>'POSTO 1'!D14</f>
        <v>0</v>
      </c>
      <c r="E14" s="20">
        <f>D13*D14</f>
        <v>0</v>
      </c>
      <c r="F14" s="242"/>
      <c r="G14" s="243"/>
      <c r="H14" s="6"/>
      <c r="I14" s="208"/>
      <c r="J14" s="203" t="s">
        <v>19</v>
      </c>
      <c r="K14" s="204"/>
      <c r="L14" s="205"/>
      <c r="M14" s="24"/>
      <c r="N14" s="26"/>
      <c r="O14" s="244" t="s">
        <v>20</v>
      </c>
      <c r="P14" s="213" t="s">
        <v>21</v>
      </c>
      <c r="Q14" s="215" t="s">
        <v>22</v>
      </c>
      <c r="R14" s="217" t="s">
        <v>23</v>
      </c>
    </row>
    <row r="15" spans="1:18" ht="13" customHeight="1" thickBot="1" x14ac:dyDescent="0.3">
      <c r="A15" s="219" t="s">
        <v>24</v>
      </c>
      <c r="B15" s="220"/>
      <c r="C15" s="221"/>
      <c r="D15" s="27">
        <f>'POSTO 1'!D15</f>
        <v>0</v>
      </c>
      <c r="E15" s="20">
        <f>D15*(D13+E14)</f>
        <v>0</v>
      </c>
      <c r="F15" s="15"/>
      <c r="G15" s="16"/>
      <c r="H15" s="6"/>
      <c r="I15" s="209"/>
      <c r="J15" s="192" t="s">
        <v>25</v>
      </c>
      <c r="K15" s="193"/>
      <c r="L15" s="194"/>
      <c r="M15" s="28"/>
      <c r="N15" s="29"/>
      <c r="O15" s="245"/>
      <c r="P15" s="214"/>
      <c r="Q15" s="216"/>
      <c r="R15" s="218"/>
    </row>
    <row r="16" spans="1:18" ht="13" customHeight="1" thickBot="1" x14ac:dyDescent="0.3">
      <c r="A16" s="222" t="s">
        <v>26</v>
      </c>
      <c r="B16" s="223"/>
      <c r="C16" s="224"/>
      <c r="D16" s="225">
        <f>SUM(E14:E15)</f>
        <v>0</v>
      </c>
      <c r="E16" s="226"/>
      <c r="F16" s="15"/>
      <c r="G16" s="16"/>
      <c r="H16" s="6"/>
      <c r="I16" s="207" t="s">
        <v>27</v>
      </c>
      <c r="J16" s="210" t="s">
        <v>28</v>
      </c>
      <c r="K16" s="211"/>
      <c r="L16" s="212"/>
      <c r="M16" s="30"/>
      <c r="N16" s="31" t="str">
        <f>IF(R16&lt;0,"0",R16)</f>
        <v>0</v>
      </c>
      <c r="O16" s="32"/>
      <c r="P16" s="33"/>
      <c r="Q16" s="107">
        <v>22</v>
      </c>
      <c r="R16" s="34">
        <f>(O16*P16)*(Q16)-(N9*0.06)</f>
        <v>-210</v>
      </c>
    </row>
    <row r="17" spans="1:16" ht="13" customHeight="1" x14ac:dyDescent="0.25">
      <c r="A17" s="222" t="s">
        <v>29</v>
      </c>
      <c r="B17" s="223"/>
      <c r="C17" s="224"/>
      <c r="D17" s="225">
        <f>D13+D16</f>
        <v>5740.4739000000009</v>
      </c>
      <c r="E17" s="226"/>
      <c r="F17" s="206"/>
      <c r="G17" s="195"/>
      <c r="H17" s="6"/>
      <c r="I17" s="208"/>
      <c r="J17" s="203" t="s">
        <v>30</v>
      </c>
      <c r="K17" s="204"/>
      <c r="L17" s="205"/>
      <c r="M17" s="24"/>
      <c r="N17" s="26"/>
    </row>
    <row r="18" spans="1:16" ht="13" customHeight="1" thickBot="1" x14ac:dyDescent="0.3">
      <c r="A18" s="239" t="s">
        <v>31</v>
      </c>
      <c r="B18" s="240"/>
      <c r="C18" s="241"/>
      <c r="D18" s="35">
        <f>N35</f>
        <v>0</v>
      </c>
      <c r="E18" s="36">
        <f>((D13+D16)/(1-N35))*D18</f>
        <v>0</v>
      </c>
      <c r="F18" s="206"/>
      <c r="G18" s="195"/>
      <c r="H18" s="6"/>
      <c r="I18" s="208"/>
      <c r="J18" s="203" t="s">
        <v>32</v>
      </c>
      <c r="K18" s="204"/>
      <c r="L18" s="205"/>
      <c r="M18" s="24"/>
      <c r="N18" s="26"/>
      <c r="O18" s="18"/>
      <c r="P18" s="16"/>
    </row>
    <row r="19" spans="1:16" ht="13" customHeight="1" thickTop="1" thickBot="1" x14ac:dyDescent="0.3">
      <c r="A19" s="227" t="s">
        <v>33</v>
      </c>
      <c r="B19" s="228"/>
      <c r="C19" s="229"/>
      <c r="D19" s="230">
        <f>D17+E18</f>
        <v>5740.4739000000009</v>
      </c>
      <c r="E19" s="231"/>
      <c r="F19" s="15"/>
      <c r="G19" s="16"/>
      <c r="H19" s="6"/>
      <c r="I19" s="208"/>
      <c r="J19" s="203" t="s">
        <v>34</v>
      </c>
      <c r="K19" s="204"/>
      <c r="L19" s="205"/>
      <c r="M19" s="24"/>
      <c r="N19" s="26">
        <v>0</v>
      </c>
      <c r="O19" s="232"/>
      <c r="P19" s="233"/>
    </row>
    <row r="20" spans="1:16" ht="13" customHeight="1" thickTop="1" thickBot="1" x14ac:dyDescent="0.3">
      <c r="A20" s="234" t="s">
        <v>35</v>
      </c>
      <c r="B20" s="235"/>
      <c r="C20" s="236"/>
      <c r="D20" s="237">
        <f>IF(D19=0,0,D19/E9)</f>
        <v>1.6401354000000004</v>
      </c>
      <c r="E20" s="238" t="e">
        <f>D19+#REF!</f>
        <v>#REF!</v>
      </c>
      <c r="F20" s="206"/>
      <c r="G20" s="195"/>
      <c r="H20" s="6"/>
      <c r="I20" s="208"/>
      <c r="J20" s="203" t="s">
        <v>36</v>
      </c>
      <c r="K20" s="204"/>
      <c r="L20" s="205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5"/>
      <c r="G21" s="195"/>
      <c r="H21" s="6"/>
      <c r="I21" s="208"/>
      <c r="J21" s="203" t="s">
        <v>38</v>
      </c>
      <c r="K21" s="204"/>
      <c r="L21" s="205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09"/>
      <c r="J22" s="192" t="s">
        <v>40</v>
      </c>
      <c r="K22" s="193"/>
      <c r="L22" s="194"/>
      <c r="M22" s="28"/>
      <c r="N22" s="29"/>
      <c r="O22" s="206"/>
      <c r="P22" s="195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207" t="s">
        <v>42</v>
      </c>
      <c r="J23" s="210" t="s">
        <v>43</v>
      </c>
      <c r="K23" s="211"/>
      <c r="L23" s="212"/>
      <c r="M23" s="30"/>
      <c r="N23" s="25"/>
      <c r="O23" s="206"/>
      <c r="P23" s="195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208"/>
      <c r="J24" s="203" t="s">
        <v>45</v>
      </c>
      <c r="K24" s="204"/>
      <c r="L24" s="205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08"/>
      <c r="J25" s="203" t="s">
        <v>46</v>
      </c>
      <c r="K25" s="204"/>
      <c r="L25" s="205"/>
      <c r="M25" s="24"/>
      <c r="N25" s="26"/>
      <c r="O25" s="206"/>
      <c r="P25" s="195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09"/>
      <c r="J26" s="192" t="s">
        <v>47</v>
      </c>
      <c r="K26" s="193"/>
      <c r="L26" s="194"/>
      <c r="M26" s="28"/>
      <c r="N26" s="29"/>
      <c r="O26" s="195"/>
      <c r="P26" s="195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6" t="s">
        <v>48</v>
      </c>
      <c r="J27" s="197"/>
      <c r="K27" s="197"/>
      <c r="L27" s="198"/>
      <c r="M27" s="199">
        <f>SUM(N9:N26)</f>
        <v>3500</v>
      </c>
      <c r="N27" s="200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1" t="s">
        <v>51</v>
      </c>
      <c r="B30" s="202"/>
      <c r="C30" s="160" t="s">
        <v>52</v>
      </c>
      <c r="D30" s="172"/>
      <c r="E30" s="173"/>
      <c r="F30" s="160" t="s">
        <v>53</v>
      </c>
      <c r="G30" s="172"/>
      <c r="H30" s="172"/>
      <c r="I30" s="172"/>
      <c r="J30" s="173"/>
      <c r="K30" s="45"/>
      <c r="L30" s="160" t="s">
        <v>54</v>
      </c>
      <c r="M30" s="173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179" t="s">
        <v>57</v>
      </c>
      <c r="D31" s="180"/>
      <c r="E31" s="49">
        <f>'POSTO 1'!E31</f>
        <v>8.3299999999999999E-2</v>
      </c>
      <c r="F31" s="181" t="s">
        <v>58</v>
      </c>
      <c r="G31" s="182"/>
      <c r="H31" s="182"/>
      <c r="I31" s="179"/>
      <c r="J31" s="50">
        <f>'POSTO 1'!J31</f>
        <v>0</v>
      </c>
      <c r="K31" s="51"/>
      <c r="L31" s="183" t="s">
        <v>59</v>
      </c>
      <c r="M31" s="184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185" t="s">
        <v>62</v>
      </c>
      <c r="G32" s="186"/>
      <c r="H32" s="186"/>
      <c r="I32" s="167"/>
      <c r="J32" s="57">
        <f>B36*J31</f>
        <v>0</v>
      </c>
      <c r="K32" s="51"/>
      <c r="L32" s="187" t="s">
        <v>63</v>
      </c>
      <c r="M32" s="188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185" t="s">
        <v>65</v>
      </c>
      <c r="D33" s="167"/>
      <c r="E33" s="59">
        <f>'POSTO 1'!E33</f>
        <v>0.11</v>
      </c>
      <c r="F33" s="189" t="s">
        <v>66</v>
      </c>
      <c r="G33" s="190"/>
      <c r="H33" s="190"/>
      <c r="I33" s="191"/>
      <c r="J33" s="60">
        <f>(((0.08*0.5*0.9*(1+(5/56)+(5/56)+(1/3)*(5/56)))))</f>
        <v>4.3499999999999997E-2</v>
      </c>
      <c r="K33" s="6"/>
      <c r="L33" s="187" t="s">
        <v>67</v>
      </c>
      <c r="M33" s="188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167" t="s">
        <v>69</v>
      </c>
      <c r="D34" s="168"/>
      <c r="E34" s="61">
        <f>'POSTO 1'!E34</f>
        <v>0</v>
      </c>
      <c r="F34" s="154" t="s">
        <v>70</v>
      </c>
      <c r="G34" s="156"/>
      <c r="H34" s="156"/>
      <c r="I34" s="155"/>
      <c r="J34" s="62">
        <f>SUM(J31:J33)</f>
        <v>4.3499999999999997E-2</v>
      </c>
      <c r="K34" s="6"/>
      <c r="L34" s="169" t="s">
        <v>155</v>
      </c>
      <c r="M34" s="170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4" t="s">
        <v>73</v>
      </c>
      <c r="M35" s="171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160" t="s">
        <v>78</v>
      </c>
      <c r="G37" s="172"/>
      <c r="H37" s="172"/>
      <c r="I37" s="172"/>
      <c r="J37" s="173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174" t="s">
        <v>80</v>
      </c>
      <c r="D38" s="175"/>
      <c r="E38" s="69">
        <f>'POSTO 1'!E38</f>
        <v>0</v>
      </c>
      <c r="F38" s="176" t="s">
        <v>81</v>
      </c>
      <c r="G38" s="177"/>
      <c r="H38" s="177"/>
      <c r="I38" s="178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154" t="s">
        <v>84</v>
      </c>
      <c r="D39" s="155"/>
      <c r="E39" s="62">
        <f>SUM(E31:E38)</f>
        <v>0.1933</v>
      </c>
      <c r="F39" s="154" t="s">
        <v>85</v>
      </c>
      <c r="G39" s="156"/>
      <c r="H39" s="156"/>
      <c r="I39" s="155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157" t="s">
        <v>90</v>
      </c>
      <c r="J43" s="158"/>
      <c r="K43" s="158"/>
      <c r="L43" s="158"/>
      <c r="M43" s="158"/>
      <c r="N43" s="159"/>
      <c r="O43" s="6"/>
      <c r="P43" s="6"/>
    </row>
    <row r="44" spans="1:16" ht="39" customHeight="1" thickBot="1" x14ac:dyDescent="0.3">
      <c r="A44" s="160" t="s">
        <v>4</v>
      </c>
      <c r="B44" s="161"/>
      <c r="C44" s="82" t="s">
        <v>91</v>
      </c>
      <c r="D44" s="82" t="s">
        <v>92</v>
      </c>
      <c r="E44" s="82" t="s">
        <v>93</v>
      </c>
      <c r="F44" s="162" t="s">
        <v>94</v>
      </c>
      <c r="G44" s="163"/>
      <c r="H44" s="6"/>
      <c r="I44" s="164" t="s">
        <v>95</v>
      </c>
      <c r="J44" s="165"/>
      <c r="K44" s="165"/>
      <c r="L44" s="165"/>
      <c r="M44" s="166"/>
      <c r="N44" s="83"/>
      <c r="O44" s="6"/>
      <c r="P44" s="6"/>
    </row>
    <row r="45" spans="1:16" ht="20.149999999999999" customHeight="1" thickBot="1" x14ac:dyDescent="0.3">
      <c r="A45" s="145" t="str">
        <f>D7</f>
        <v xml:space="preserve">Analista de Infraestrutura </v>
      </c>
      <c r="B45" s="146"/>
      <c r="C45" s="105">
        <f>Consolidação!D14</f>
        <v>4</v>
      </c>
      <c r="D45" s="105">
        <f>Consolidação!C14</f>
        <v>176</v>
      </c>
      <c r="E45" s="84">
        <f>D19</f>
        <v>5740.4739000000009</v>
      </c>
      <c r="F45" s="147">
        <f>D45</f>
        <v>176</v>
      </c>
      <c r="G45" s="148"/>
      <c r="H45" s="6"/>
      <c r="I45" s="134" t="s">
        <v>96</v>
      </c>
      <c r="J45" s="135"/>
      <c r="K45" s="135"/>
      <c r="L45" s="135"/>
      <c r="M45" s="136"/>
      <c r="N45" s="85"/>
      <c r="O45" s="6"/>
      <c r="P45" s="6"/>
    </row>
    <row r="46" spans="1:16" ht="18" customHeight="1" thickBot="1" x14ac:dyDescent="0.3">
      <c r="A46" s="149" t="s">
        <v>97</v>
      </c>
      <c r="B46" s="150"/>
      <c r="C46" s="150"/>
      <c r="D46" s="150"/>
      <c r="E46" s="151"/>
      <c r="F46" s="152">
        <f>IF(D45=0,0,ROUND(((E45/D45)*F45),2))</f>
        <v>5740.47</v>
      </c>
      <c r="G46" s="153"/>
      <c r="H46" s="6"/>
      <c r="I46" s="134" t="s">
        <v>98</v>
      </c>
      <c r="J46" s="135"/>
      <c r="K46" s="135"/>
      <c r="L46" s="135"/>
      <c r="M46" s="136"/>
      <c r="N46" s="86"/>
      <c r="O46" s="6"/>
      <c r="P46" s="6"/>
    </row>
    <row r="47" spans="1:16" ht="18" customHeight="1" thickTop="1" thickBot="1" x14ac:dyDescent="0.3">
      <c r="A47" s="129" t="s">
        <v>207</v>
      </c>
      <c r="B47" s="130"/>
      <c r="C47" s="130"/>
      <c r="D47" s="130"/>
      <c r="E47" s="131"/>
      <c r="F47" s="132">
        <f>F46*C45</f>
        <v>22961.88</v>
      </c>
      <c r="G47" s="133"/>
      <c r="H47" s="6"/>
      <c r="I47" s="134" t="s">
        <v>100</v>
      </c>
      <c r="J47" s="135"/>
      <c r="K47" s="135"/>
      <c r="L47" s="135"/>
      <c r="M47" s="136"/>
      <c r="N47" s="87"/>
      <c r="O47" s="6"/>
      <c r="P47" s="6"/>
    </row>
    <row r="48" spans="1:16" ht="18" customHeight="1" thickTop="1" thickBot="1" x14ac:dyDescent="0.3">
      <c r="A48" s="137" t="s">
        <v>208</v>
      </c>
      <c r="B48" s="138"/>
      <c r="C48" s="138"/>
      <c r="D48" s="138"/>
      <c r="E48" s="139"/>
      <c r="F48" s="140">
        <f>F47*N48</f>
        <v>551085.12</v>
      </c>
      <c r="G48" s="141"/>
      <c r="H48" s="6"/>
      <c r="I48" s="142" t="s">
        <v>102</v>
      </c>
      <c r="J48" s="143"/>
      <c r="K48" s="143"/>
      <c r="L48" s="143"/>
      <c r="M48" s="144"/>
      <c r="N48" s="112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128" t="s">
        <v>104</v>
      </c>
      <c r="B50" s="128"/>
      <c r="C50" s="128"/>
      <c r="D50" s="128"/>
      <c r="E50" s="128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9SeT76okdMCJd/+8AnvaeF0WJzbbt0EUBWpzg3kTs4dZjWSzKsuCPWV88/Y4Zs3IreOSSA05tBubIjBamCbCxw==" saltValue="szh4YKlsqRX+AK3Npp651Q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FCAB1-2FAA-46FD-A5CC-5619F3E0A87D}">
  <sheetPr>
    <pageSetUpPr fitToPage="1"/>
  </sheetPr>
  <dimension ref="A1:R60"/>
  <sheetViews>
    <sheetView showGridLines="0" topLeftCell="C2" zoomScale="106" zoomScaleNormal="106" workbookViewId="0">
      <selection activeCell="J2" sqref="J2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52" t="s">
        <v>114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3" t="s">
        <v>1</v>
      </c>
      <c r="B5" s="253"/>
      <c r="C5" s="253"/>
      <c r="D5" s="253"/>
      <c r="E5" s="253"/>
      <c r="F5" s="253"/>
      <c r="G5" s="253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4" t="s">
        <v>2</v>
      </c>
      <c r="B6" s="255"/>
      <c r="C6" s="255"/>
      <c r="D6" s="255"/>
      <c r="E6" s="163"/>
      <c r="F6" s="7"/>
      <c r="G6" s="7"/>
      <c r="H6" s="6"/>
      <c r="I6" s="254" t="s">
        <v>3</v>
      </c>
      <c r="J6" s="255"/>
      <c r="K6" s="255"/>
      <c r="L6" s="255"/>
      <c r="M6" s="255"/>
      <c r="N6" s="163"/>
      <c r="O6" s="8"/>
      <c r="P6" s="7"/>
    </row>
    <row r="7" spans="1:18" ht="42" customHeight="1" x14ac:dyDescent="0.25">
      <c r="A7" s="256" t="s">
        <v>4</v>
      </c>
      <c r="B7" s="257"/>
      <c r="C7" s="258"/>
      <c r="D7" s="262" t="str">
        <f>Consolidação!B15</f>
        <v xml:space="preserve">Analista de Suporte e Automação </v>
      </c>
      <c r="E7" s="263"/>
      <c r="F7" s="259"/>
      <c r="G7" s="260"/>
      <c r="H7" s="6"/>
      <c r="I7" s="259" t="s">
        <v>4</v>
      </c>
      <c r="J7" s="260"/>
      <c r="K7" s="260"/>
      <c r="L7" s="261"/>
      <c r="M7" s="264" t="str">
        <f>D7</f>
        <v xml:space="preserve">Analista de Suporte e Automação </v>
      </c>
      <c r="N7" s="265"/>
      <c r="O7" s="259"/>
      <c r="P7" s="260"/>
    </row>
    <row r="8" spans="1:18" ht="13" customHeight="1" thickBot="1" x14ac:dyDescent="0.3">
      <c r="A8" s="259"/>
      <c r="B8" s="260"/>
      <c r="C8" s="261"/>
      <c r="D8" s="9" t="s">
        <v>5</v>
      </c>
      <c r="E8" s="10" t="s">
        <v>6</v>
      </c>
      <c r="F8" s="11"/>
      <c r="G8" s="12"/>
      <c r="H8" s="6"/>
      <c r="I8" s="259"/>
      <c r="J8" s="260"/>
      <c r="K8" s="260"/>
      <c r="L8" s="261"/>
      <c r="M8" s="9" t="s">
        <v>5</v>
      </c>
      <c r="N8" s="10" t="s">
        <v>6</v>
      </c>
      <c r="O8" s="11"/>
      <c r="P8" s="12"/>
    </row>
    <row r="9" spans="1:18" ht="13" customHeight="1" x14ac:dyDescent="0.25">
      <c r="A9" s="246" t="s">
        <v>7</v>
      </c>
      <c r="B9" s="247"/>
      <c r="C9" s="248"/>
      <c r="D9" s="13"/>
      <c r="E9" s="14">
        <f>SUM(N9:N15)</f>
        <v>3800</v>
      </c>
      <c r="F9" s="15"/>
      <c r="G9" s="16"/>
      <c r="H9" s="6"/>
      <c r="I9" s="207" t="s">
        <v>8</v>
      </c>
      <c r="J9" s="249" t="s">
        <v>9</v>
      </c>
      <c r="K9" s="250"/>
      <c r="L9" s="251"/>
      <c r="M9" s="17"/>
      <c r="N9" s="104">
        <f>Consolidação!E15</f>
        <v>3800</v>
      </c>
      <c r="O9" s="18"/>
      <c r="P9" s="16"/>
    </row>
    <row r="10" spans="1:18" ht="13" customHeight="1" x14ac:dyDescent="0.25">
      <c r="A10" s="219" t="s">
        <v>10</v>
      </c>
      <c r="B10" s="220"/>
      <c r="C10" s="221"/>
      <c r="D10" s="19">
        <f>J41</f>
        <v>0.64013540000000013</v>
      </c>
      <c r="E10" s="20">
        <f>E9*J41</f>
        <v>2432.5145200000006</v>
      </c>
      <c r="F10" s="15"/>
      <c r="G10" s="16"/>
      <c r="H10" s="6"/>
      <c r="I10" s="208"/>
      <c r="J10" s="203" t="s">
        <v>11</v>
      </c>
      <c r="K10" s="204"/>
      <c r="L10" s="205"/>
      <c r="M10" s="21"/>
      <c r="N10" s="22">
        <f>M10*N9</f>
        <v>0</v>
      </c>
      <c r="O10" s="18"/>
      <c r="P10" s="16"/>
    </row>
    <row r="11" spans="1:18" ht="13" customHeight="1" x14ac:dyDescent="0.25">
      <c r="A11" s="219" t="s">
        <v>12</v>
      </c>
      <c r="B11" s="220"/>
      <c r="C11" s="221"/>
      <c r="D11" s="19"/>
      <c r="E11" s="20">
        <f>SUM(N16:N22)</f>
        <v>0</v>
      </c>
      <c r="F11" s="15"/>
      <c r="G11" s="16"/>
      <c r="H11" s="23"/>
      <c r="I11" s="208"/>
      <c r="J11" s="203" t="s">
        <v>13</v>
      </c>
      <c r="K11" s="204"/>
      <c r="L11" s="205"/>
      <c r="M11" s="21"/>
      <c r="N11" s="22">
        <f>N9*M11</f>
        <v>0</v>
      </c>
      <c r="O11" s="18"/>
      <c r="P11" s="16"/>
    </row>
    <row r="12" spans="1:18" ht="13" customHeight="1" x14ac:dyDescent="0.25">
      <c r="A12" s="219" t="s">
        <v>14</v>
      </c>
      <c r="B12" s="220"/>
      <c r="C12" s="221"/>
      <c r="D12" s="19"/>
      <c r="E12" s="20">
        <f>SUM(N23:N26)</f>
        <v>0</v>
      </c>
      <c r="F12" s="15"/>
      <c r="G12" s="16"/>
      <c r="H12" s="6"/>
      <c r="I12" s="208"/>
      <c r="J12" s="203" t="s">
        <v>15</v>
      </c>
      <c r="K12" s="204"/>
      <c r="L12" s="205"/>
      <c r="M12" s="24"/>
      <c r="N12" s="25"/>
      <c r="O12" s="18"/>
      <c r="P12" s="16"/>
    </row>
    <row r="13" spans="1:18" ht="13" customHeight="1" thickBot="1" x14ac:dyDescent="0.3">
      <c r="A13" s="222" t="s">
        <v>16</v>
      </c>
      <c r="B13" s="223"/>
      <c r="C13" s="224"/>
      <c r="D13" s="225">
        <f>SUM(E9:E12)</f>
        <v>6232.5145200000006</v>
      </c>
      <c r="E13" s="226"/>
      <c r="F13" s="15"/>
      <c r="G13" s="16"/>
      <c r="H13" s="6"/>
      <c r="I13" s="208"/>
      <c r="J13" s="203" t="s">
        <v>17</v>
      </c>
      <c r="K13" s="204"/>
      <c r="L13" s="205"/>
      <c r="M13" s="24"/>
      <c r="N13" s="26"/>
      <c r="O13" s="18"/>
      <c r="P13" s="16"/>
    </row>
    <row r="14" spans="1:18" ht="13" customHeight="1" x14ac:dyDescent="0.25">
      <c r="A14" s="219" t="s">
        <v>18</v>
      </c>
      <c r="B14" s="220"/>
      <c r="C14" s="221"/>
      <c r="D14" s="27">
        <f>'POSTO 1'!D14</f>
        <v>0</v>
      </c>
      <c r="E14" s="20">
        <f>D13*D14</f>
        <v>0</v>
      </c>
      <c r="F14" s="242"/>
      <c r="G14" s="243"/>
      <c r="H14" s="6"/>
      <c r="I14" s="208"/>
      <c r="J14" s="203" t="s">
        <v>19</v>
      </c>
      <c r="K14" s="204"/>
      <c r="L14" s="205"/>
      <c r="M14" s="24"/>
      <c r="N14" s="26"/>
      <c r="O14" s="244" t="s">
        <v>20</v>
      </c>
      <c r="P14" s="213" t="s">
        <v>21</v>
      </c>
      <c r="Q14" s="215" t="s">
        <v>22</v>
      </c>
      <c r="R14" s="217" t="s">
        <v>23</v>
      </c>
    </row>
    <row r="15" spans="1:18" ht="13" customHeight="1" thickBot="1" x14ac:dyDescent="0.3">
      <c r="A15" s="219" t="s">
        <v>24</v>
      </c>
      <c r="B15" s="220"/>
      <c r="C15" s="221"/>
      <c r="D15" s="27">
        <f>'POSTO 1'!D15</f>
        <v>0</v>
      </c>
      <c r="E15" s="20">
        <f>D15*(D13+E14)</f>
        <v>0</v>
      </c>
      <c r="F15" s="15"/>
      <c r="G15" s="16"/>
      <c r="H15" s="6"/>
      <c r="I15" s="209"/>
      <c r="J15" s="192" t="s">
        <v>25</v>
      </c>
      <c r="K15" s="193"/>
      <c r="L15" s="194"/>
      <c r="M15" s="28"/>
      <c r="N15" s="29"/>
      <c r="O15" s="245"/>
      <c r="P15" s="214"/>
      <c r="Q15" s="216"/>
      <c r="R15" s="218"/>
    </row>
    <row r="16" spans="1:18" ht="13" customHeight="1" thickBot="1" x14ac:dyDescent="0.3">
      <c r="A16" s="222" t="s">
        <v>26</v>
      </c>
      <c r="B16" s="223"/>
      <c r="C16" s="224"/>
      <c r="D16" s="225">
        <f>SUM(E14:E15)</f>
        <v>0</v>
      </c>
      <c r="E16" s="226"/>
      <c r="F16" s="15"/>
      <c r="G16" s="16"/>
      <c r="H16" s="6"/>
      <c r="I16" s="207" t="s">
        <v>27</v>
      </c>
      <c r="J16" s="210" t="s">
        <v>28</v>
      </c>
      <c r="K16" s="211"/>
      <c r="L16" s="212"/>
      <c r="M16" s="30"/>
      <c r="N16" s="31" t="str">
        <f>IF(R16&lt;0,"0",R16)</f>
        <v>0</v>
      </c>
      <c r="O16" s="32"/>
      <c r="P16" s="33"/>
      <c r="Q16" s="107">
        <v>22</v>
      </c>
      <c r="R16" s="34">
        <f>(O16*P16)*(Q16)-(N9*0.06)</f>
        <v>-228</v>
      </c>
    </row>
    <row r="17" spans="1:16" ht="13" customHeight="1" x14ac:dyDescent="0.25">
      <c r="A17" s="222" t="s">
        <v>29</v>
      </c>
      <c r="B17" s="223"/>
      <c r="C17" s="224"/>
      <c r="D17" s="225">
        <f>D13+D16</f>
        <v>6232.5145200000006</v>
      </c>
      <c r="E17" s="226"/>
      <c r="F17" s="206"/>
      <c r="G17" s="195"/>
      <c r="H17" s="6"/>
      <c r="I17" s="208"/>
      <c r="J17" s="203" t="s">
        <v>30</v>
      </c>
      <c r="K17" s="204"/>
      <c r="L17" s="205"/>
      <c r="M17" s="24"/>
      <c r="N17" s="26"/>
    </row>
    <row r="18" spans="1:16" ht="13" customHeight="1" thickBot="1" x14ac:dyDescent="0.3">
      <c r="A18" s="239" t="s">
        <v>31</v>
      </c>
      <c r="B18" s="240"/>
      <c r="C18" s="241"/>
      <c r="D18" s="35">
        <f>N35</f>
        <v>0</v>
      </c>
      <c r="E18" s="36">
        <f>((D13+D16)/(1-N35))*D18</f>
        <v>0</v>
      </c>
      <c r="F18" s="206"/>
      <c r="G18" s="195"/>
      <c r="H18" s="6"/>
      <c r="I18" s="208"/>
      <c r="J18" s="203" t="s">
        <v>32</v>
      </c>
      <c r="K18" s="204"/>
      <c r="L18" s="205"/>
      <c r="M18" s="24"/>
      <c r="N18" s="26"/>
      <c r="O18" s="18"/>
      <c r="P18" s="16"/>
    </row>
    <row r="19" spans="1:16" ht="13" customHeight="1" thickTop="1" thickBot="1" x14ac:dyDescent="0.3">
      <c r="A19" s="227" t="s">
        <v>33</v>
      </c>
      <c r="B19" s="228"/>
      <c r="C19" s="229"/>
      <c r="D19" s="230">
        <f>D17+E18</f>
        <v>6232.5145200000006</v>
      </c>
      <c r="E19" s="231"/>
      <c r="F19" s="15"/>
      <c r="G19" s="16"/>
      <c r="H19" s="6"/>
      <c r="I19" s="208"/>
      <c r="J19" s="203" t="s">
        <v>34</v>
      </c>
      <c r="K19" s="204"/>
      <c r="L19" s="205"/>
      <c r="M19" s="24"/>
      <c r="N19" s="26"/>
      <c r="O19" s="232"/>
      <c r="P19" s="233"/>
    </row>
    <row r="20" spans="1:16" ht="13" customHeight="1" thickTop="1" thickBot="1" x14ac:dyDescent="0.3">
      <c r="A20" s="234" t="s">
        <v>35</v>
      </c>
      <c r="B20" s="235"/>
      <c r="C20" s="236"/>
      <c r="D20" s="237">
        <f>IF(D19=0,0,D19/E9)</f>
        <v>1.6401354000000001</v>
      </c>
      <c r="E20" s="238" t="e">
        <f>D19+#REF!</f>
        <v>#REF!</v>
      </c>
      <c r="F20" s="206"/>
      <c r="G20" s="195"/>
      <c r="H20" s="6"/>
      <c r="I20" s="208"/>
      <c r="J20" s="203" t="s">
        <v>36</v>
      </c>
      <c r="K20" s="204"/>
      <c r="L20" s="205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5"/>
      <c r="G21" s="195"/>
      <c r="H21" s="6"/>
      <c r="I21" s="208"/>
      <c r="J21" s="203" t="s">
        <v>38</v>
      </c>
      <c r="K21" s="204"/>
      <c r="L21" s="205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09"/>
      <c r="J22" s="192" t="s">
        <v>40</v>
      </c>
      <c r="K22" s="193"/>
      <c r="L22" s="194"/>
      <c r="M22" s="28"/>
      <c r="N22" s="29"/>
      <c r="O22" s="206"/>
      <c r="P22" s="195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207" t="s">
        <v>42</v>
      </c>
      <c r="J23" s="210" t="s">
        <v>43</v>
      </c>
      <c r="K23" s="211"/>
      <c r="L23" s="212"/>
      <c r="M23" s="30"/>
      <c r="N23" s="25"/>
      <c r="O23" s="206"/>
      <c r="P23" s="195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208"/>
      <c r="J24" s="203" t="s">
        <v>45</v>
      </c>
      <c r="K24" s="204"/>
      <c r="L24" s="205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08"/>
      <c r="J25" s="203" t="s">
        <v>46</v>
      </c>
      <c r="K25" s="204"/>
      <c r="L25" s="205"/>
      <c r="M25" s="24"/>
      <c r="N25" s="26"/>
      <c r="O25" s="206"/>
      <c r="P25" s="195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09"/>
      <c r="J26" s="192" t="s">
        <v>47</v>
      </c>
      <c r="K26" s="193"/>
      <c r="L26" s="194"/>
      <c r="M26" s="28"/>
      <c r="N26" s="29"/>
      <c r="O26" s="195"/>
      <c r="P26" s="195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6" t="s">
        <v>48</v>
      </c>
      <c r="J27" s="197"/>
      <c r="K27" s="197"/>
      <c r="L27" s="198"/>
      <c r="M27" s="199">
        <f>SUM(N9:N26)</f>
        <v>3800</v>
      </c>
      <c r="N27" s="200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1" t="s">
        <v>51</v>
      </c>
      <c r="B30" s="202"/>
      <c r="C30" s="160" t="s">
        <v>52</v>
      </c>
      <c r="D30" s="172"/>
      <c r="E30" s="173"/>
      <c r="F30" s="160" t="s">
        <v>53</v>
      </c>
      <c r="G30" s="172"/>
      <c r="H30" s="172"/>
      <c r="I30" s="172"/>
      <c r="J30" s="173"/>
      <c r="K30" s="45"/>
      <c r="L30" s="160" t="s">
        <v>54</v>
      </c>
      <c r="M30" s="173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179" t="s">
        <v>57</v>
      </c>
      <c r="D31" s="180"/>
      <c r="E31" s="49">
        <f>'POSTO 1'!E31</f>
        <v>8.3299999999999999E-2</v>
      </c>
      <c r="F31" s="181" t="s">
        <v>58</v>
      </c>
      <c r="G31" s="182"/>
      <c r="H31" s="182"/>
      <c r="I31" s="179"/>
      <c r="J31" s="50">
        <f>'POSTO 1'!J31</f>
        <v>0</v>
      </c>
      <c r="K31" s="51"/>
      <c r="L31" s="183" t="s">
        <v>59</v>
      </c>
      <c r="M31" s="184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185" t="s">
        <v>62</v>
      </c>
      <c r="G32" s="186"/>
      <c r="H32" s="186"/>
      <c r="I32" s="167"/>
      <c r="J32" s="57">
        <f>B36*J31</f>
        <v>0</v>
      </c>
      <c r="K32" s="51"/>
      <c r="L32" s="187" t="s">
        <v>63</v>
      </c>
      <c r="M32" s="188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185" t="s">
        <v>65</v>
      </c>
      <c r="D33" s="167"/>
      <c r="E33" s="59">
        <f>'POSTO 1'!E33</f>
        <v>0.11</v>
      </c>
      <c r="F33" s="189" t="s">
        <v>66</v>
      </c>
      <c r="G33" s="190"/>
      <c r="H33" s="190"/>
      <c r="I33" s="191"/>
      <c r="J33" s="60">
        <f>(((0.08*0.5*0.9*(1+(5/56)+(5/56)+(1/3)*(5/56)))))</f>
        <v>4.3499999999999997E-2</v>
      </c>
      <c r="K33" s="6"/>
      <c r="L33" s="187" t="s">
        <v>67</v>
      </c>
      <c r="M33" s="188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167" t="s">
        <v>69</v>
      </c>
      <c r="D34" s="168"/>
      <c r="E34" s="61">
        <f>'POSTO 1'!E34</f>
        <v>0</v>
      </c>
      <c r="F34" s="154" t="s">
        <v>70</v>
      </c>
      <c r="G34" s="156"/>
      <c r="H34" s="156"/>
      <c r="I34" s="155"/>
      <c r="J34" s="62">
        <f>SUM(J31:J33)</f>
        <v>4.3499999999999997E-2</v>
      </c>
      <c r="K34" s="6"/>
      <c r="L34" s="169" t="s">
        <v>155</v>
      </c>
      <c r="M34" s="170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4" t="s">
        <v>73</v>
      </c>
      <c r="M35" s="171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160" t="s">
        <v>78</v>
      </c>
      <c r="G37" s="172"/>
      <c r="H37" s="172"/>
      <c r="I37" s="172"/>
      <c r="J37" s="173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174" t="s">
        <v>80</v>
      </c>
      <c r="D38" s="175"/>
      <c r="E38" s="69">
        <f>'POSTO 1'!E38</f>
        <v>0</v>
      </c>
      <c r="F38" s="176" t="s">
        <v>81</v>
      </c>
      <c r="G38" s="177"/>
      <c r="H38" s="177"/>
      <c r="I38" s="178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154" t="s">
        <v>84</v>
      </c>
      <c r="D39" s="155"/>
      <c r="E39" s="62">
        <f>SUM(E31:E38)</f>
        <v>0.1933</v>
      </c>
      <c r="F39" s="154" t="s">
        <v>85</v>
      </c>
      <c r="G39" s="156"/>
      <c r="H39" s="156"/>
      <c r="I39" s="155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157" t="s">
        <v>90</v>
      </c>
      <c r="J43" s="158"/>
      <c r="K43" s="158"/>
      <c r="L43" s="158"/>
      <c r="M43" s="158"/>
      <c r="N43" s="159"/>
      <c r="O43" s="6"/>
      <c r="P43" s="6"/>
    </row>
    <row r="44" spans="1:16" ht="39" customHeight="1" thickBot="1" x14ac:dyDescent="0.3">
      <c r="A44" s="160" t="s">
        <v>4</v>
      </c>
      <c r="B44" s="161"/>
      <c r="C44" s="82" t="s">
        <v>91</v>
      </c>
      <c r="D44" s="82" t="s">
        <v>92</v>
      </c>
      <c r="E44" s="82" t="s">
        <v>93</v>
      </c>
      <c r="F44" s="162" t="s">
        <v>94</v>
      </c>
      <c r="G44" s="163"/>
      <c r="H44" s="6"/>
      <c r="I44" s="164" t="s">
        <v>95</v>
      </c>
      <c r="J44" s="165"/>
      <c r="K44" s="165"/>
      <c r="L44" s="165"/>
      <c r="M44" s="166"/>
      <c r="N44" s="83"/>
      <c r="O44" s="6"/>
      <c r="P44" s="6"/>
    </row>
    <row r="45" spans="1:16" ht="20.149999999999999" customHeight="1" thickBot="1" x14ac:dyDescent="0.3">
      <c r="A45" s="145" t="str">
        <f>D7</f>
        <v xml:space="preserve">Analista de Suporte e Automação </v>
      </c>
      <c r="B45" s="146"/>
      <c r="C45" s="105">
        <f>Consolidação!D15</f>
        <v>11</v>
      </c>
      <c r="D45" s="105">
        <f>Consolidação!C15</f>
        <v>176</v>
      </c>
      <c r="E45" s="84">
        <f>D19</f>
        <v>6232.5145200000006</v>
      </c>
      <c r="F45" s="147">
        <f>D45</f>
        <v>176</v>
      </c>
      <c r="G45" s="148"/>
      <c r="H45" s="6"/>
      <c r="I45" s="134" t="s">
        <v>96</v>
      </c>
      <c r="J45" s="135"/>
      <c r="K45" s="135"/>
      <c r="L45" s="135"/>
      <c r="M45" s="136"/>
      <c r="N45" s="85"/>
      <c r="O45" s="6"/>
      <c r="P45" s="6"/>
    </row>
    <row r="46" spans="1:16" ht="18" customHeight="1" thickBot="1" x14ac:dyDescent="0.3">
      <c r="A46" s="149" t="s">
        <v>97</v>
      </c>
      <c r="B46" s="150"/>
      <c r="C46" s="150"/>
      <c r="D46" s="150"/>
      <c r="E46" s="151"/>
      <c r="F46" s="152">
        <f>IF(D45=0,0,ROUND(((E45/D45)*F45),2))</f>
        <v>6232.51</v>
      </c>
      <c r="G46" s="153"/>
      <c r="H46" s="6"/>
      <c r="I46" s="134" t="s">
        <v>98</v>
      </c>
      <c r="J46" s="135"/>
      <c r="K46" s="135"/>
      <c r="L46" s="135"/>
      <c r="M46" s="136"/>
      <c r="N46" s="86"/>
      <c r="O46" s="6"/>
      <c r="P46" s="6"/>
    </row>
    <row r="47" spans="1:16" ht="18" customHeight="1" thickTop="1" thickBot="1" x14ac:dyDescent="0.3">
      <c r="A47" s="129" t="s">
        <v>209</v>
      </c>
      <c r="B47" s="130"/>
      <c r="C47" s="130"/>
      <c r="D47" s="130"/>
      <c r="E47" s="131"/>
      <c r="F47" s="132">
        <f>F46*C45</f>
        <v>68557.61</v>
      </c>
      <c r="G47" s="133"/>
      <c r="H47" s="6"/>
      <c r="I47" s="134" t="s">
        <v>100</v>
      </c>
      <c r="J47" s="135"/>
      <c r="K47" s="135"/>
      <c r="L47" s="135"/>
      <c r="M47" s="136"/>
      <c r="N47" s="87"/>
      <c r="O47" s="6"/>
      <c r="P47" s="6"/>
    </row>
    <row r="48" spans="1:16" ht="18" customHeight="1" thickTop="1" thickBot="1" x14ac:dyDescent="0.3">
      <c r="A48" s="137" t="s">
        <v>210</v>
      </c>
      <c r="B48" s="138"/>
      <c r="C48" s="138"/>
      <c r="D48" s="138"/>
      <c r="E48" s="139"/>
      <c r="F48" s="140">
        <f>F47*N48</f>
        <v>1645382.6400000001</v>
      </c>
      <c r="G48" s="141"/>
      <c r="H48" s="6"/>
      <c r="I48" s="142" t="s">
        <v>102</v>
      </c>
      <c r="J48" s="143"/>
      <c r="K48" s="143"/>
      <c r="L48" s="143"/>
      <c r="M48" s="144"/>
      <c r="N48" s="112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128" t="s">
        <v>104</v>
      </c>
      <c r="B50" s="128"/>
      <c r="C50" s="128"/>
      <c r="D50" s="128"/>
      <c r="E50" s="128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1oVny99ALDI/kcY7rrbweBuqsGHwAQfkXVjuMemDi1HKnlQKHKVe74AWTmi726Mc2IuN48gry2M4Gtm/wHifjA==" saltValue="wfVKE1EHMaAjzqc1VM5xtw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AAB8E-D9BE-427B-B654-54744DBA34A6}">
  <sheetPr>
    <pageSetUpPr fitToPage="1"/>
  </sheetPr>
  <dimension ref="A1:R60"/>
  <sheetViews>
    <sheetView showGridLines="0" topLeftCell="C2" zoomScale="106" zoomScaleNormal="106" workbookViewId="0">
      <selection activeCell="J2" sqref="J2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52" t="s">
        <v>114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3" t="s">
        <v>1</v>
      </c>
      <c r="B5" s="253"/>
      <c r="C5" s="253"/>
      <c r="D5" s="253"/>
      <c r="E5" s="253"/>
      <c r="F5" s="253"/>
      <c r="G5" s="253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4" t="s">
        <v>2</v>
      </c>
      <c r="B6" s="255"/>
      <c r="C6" s="255"/>
      <c r="D6" s="255"/>
      <c r="E6" s="163"/>
      <c r="F6" s="7"/>
      <c r="G6" s="7"/>
      <c r="H6" s="6"/>
      <c r="I6" s="254" t="s">
        <v>3</v>
      </c>
      <c r="J6" s="255"/>
      <c r="K6" s="255"/>
      <c r="L6" s="255"/>
      <c r="M6" s="255"/>
      <c r="N6" s="163"/>
      <c r="O6" s="8"/>
      <c r="P6" s="7"/>
    </row>
    <row r="7" spans="1:18" ht="42" customHeight="1" x14ac:dyDescent="0.25">
      <c r="A7" s="256" t="s">
        <v>4</v>
      </c>
      <c r="B7" s="257"/>
      <c r="C7" s="258"/>
      <c r="D7" s="262" t="str">
        <f>Consolidação!B16</f>
        <v xml:space="preserve">Analista de Rede e Segurança </v>
      </c>
      <c r="E7" s="263"/>
      <c r="F7" s="259"/>
      <c r="G7" s="260"/>
      <c r="H7" s="6"/>
      <c r="I7" s="259" t="s">
        <v>4</v>
      </c>
      <c r="J7" s="260"/>
      <c r="K7" s="260"/>
      <c r="L7" s="261"/>
      <c r="M7" s="264" t="str">
        <f>D7</f>
        <v xml:space="preserve">Analista de Rede e Segurança </v>
      </c>
      <c r="N7" s="265"/>
      <c r="O7" s="259"/>
      <c r="P7" s="260"/>
    </row>
    <row r="8" spans="1:18" ht="13" customHeight="1" thickBot="1" x14ac:dyDescent="0.3">
      <c r="A8" s="259"/>
      <c r="B8" s="260"/>
      <c r="C8" s="261"/>
      <c r="D8" s="9" t="s">
        <v>5</v>
      </c>
      <c r="E8" s="10" t="s">
        <v>6</v>
      </c>
      <c r="F8" s="11"/>
      <c r="G8" s="12"/>
      <c r="H8" s="6"/>
      <c r="I8" s="259"/>
      <c r="J8" s="260"/>
      <c r="K8" s="260"/>
      <c r="L8" s="261"/>
      <c r="M8" s="9" t="s">
        <v>5</v>
      </c>
      <c r="N8" s="10" t="s">
        <v>6</v>
      </c>
      <c r="O8" s="11"/>
      <c r="P8" s="12"/>
    </row>
    <row r="9" spans="1:18" ht="13" customHeight="1" x14ac:dyDescent="0.25">
      <c r="A9" s="246" t="s">
        <v>7</v>
      </c>
      <c r="B9" s="247"/>
      <c r="C9" s="248"/>
      <c r="D9" s="13"/>
      <c r="E9" s="14">
        <f>SUM(N9:N15)</f>
        <v>3500</v>
      </c>
      <c r="F9" s="15"/>
      <c r="G9" s="16"/>
      <c r="H9" s="6"/>
      <c r="I9" s="207" t="s">
        <v>8</v>
      </c>
      <c r="J9" s="249" t="s">
        <v>9</v>
      </c>
      <c r="K9" s="250"/>
      <c r="L9" s="251"/>
      <c r="M9" s="17"/>
      <c r="N9" s="104">
        <f>Consolidação!E16</f>
        <v>3500</v>
      </c>
      <c r="O9" s="18"/>
      <c r="P9" s="16"/>
    </row>
    <row r="10" spans="1:18" ht="13" customHeight="1" x14ac:dyDescent="0.25">
      <c r="A10" s="219" t="s">
        <v>10</v>
      </c>
      <c r="B10" s="220"/>
      <c r="C10" s="221"/>
      <c r="D10" s="19">
        <f>J41</f>
        <v>0.64013540000000013</v>
      </c>
      <c r="E10" s="20">
        <f>E9*J41</f>
        <v>2240.4739000000004</v>
      </c>
      <c r="F10" s="15"/>
      <c r="G10" s="16"/>
      <c r="H10" s="6"/>
      <c r="I10" s="208"/>
      <c r="J10" s="203" t="s">
        <v>11</v>
      </c>
      <c r="K10" s="204"/>
      <c r="L10" s="205"/>
      <c r="M10" s="21"/>
      <c r="N10" s="22">
        <f>M10*N9</f>
        <v>0</v>
      </c>
      <c r="O10" s="18"/>
      <c r="P10" s="16"/>
    </row>
    <row r="11" spans="1:18" ht="13" customHeight="1" x14ac:dyDescent="0.25">
      <c r="A11" s="219" t="s">
        <v>12</v>
      </c>
      <c r="B11" s="220"/>
      <c r="C11" s="221"/>
      <c r="D11" s="19"/>
      <c r="E11" s="20">
        <f>SUM(N16:N22)</f>
        <v>0</v>
      </c>
      <c r="F11" s="15"/>
      <c r="G11" s="16"/>
      <c r="H11" s="23"/>
      <c r="I11" s="208"/>
      <c r="J11" s="203" t="s">
        <v>13</v>
      </c>
      <c r="K11" s="204"/>
      <c r="L11" s="205"/>
      <c r="M11" s="21"/>
      <c r="N11" s="22">
        <f>N9*M11</f>
        <v>0</v>
      </c>
      <c r="O11" s="18"/>
      <c r="P11" s="16"/>
    </row>
    <row r="12" spans="1:18" ht="13" customHeight="1" x14ac:dyDescent="0.25">
      <c r="A12" s="219" t="s">
        <v>14</v>
      </c>
      <c r="B12" s="220"/>
      <c r="C12" s="221"/>
      <c r="D12" s="19"/>
      <c r="E12" s="20">
        <f>SUM(N23:N26)</f>
        <v>0</v>
      </c>
      <c r="F12" s="15"/>
      <c r="G12" s="16"/>
      <c r="H12" s="6"/>
      <c r="I12" s="208"/>
      <c r="J12" s="203" t="s">
        <v>15</v>
      </c>
      <c r="K12" s="204"/>
      <c r="L12" s="205"/>
      <c r="M12" s="24"/>
      <c r="N12" s="25"/>
      <c r="O12" s="18"/>
      <c r="P12" s="16"/>
    </row>
    <row r="13" spans="1:18" ht="13" customHeight="1" thickBot="1" x14ac:dyDescent="0.3">
      <c r="A13" s="222" t="s">
        <v>16</v>
      </c>
      <c r="B13" s="223"/>
      <c r="C13" s="224"/>
      <c r="D13" s="225">
        <f>SUM(E9:E12)</f>
        <v>5740.4739000000009</v>
      </c>
      <c r="E13" s="226"/>
      <c r="F13" s="15"/>
      <c r="G13" s="16"/>
      <c r="H13" s="6"/>
      <c r="I13" s="208"/>
      <c r="J13" s="203" t="s">
        <v>17</v>
      </c>
      <c r="K13" s="204"/>
      <c r="L13" s="205"/>
      <c r="M13" s="24"/>
      <c r="N13" s="26"/>
      <c r="O13" s="18"/>
      <c r="P13" s="16"/>
    </row>
    <row r="14" spans="1:18" ht="13" customHeight="1" x14ac:dyDescent="0.25">
      <c r="A14" s="219" t="s">
        <v>18</v>
      </c>
      <c r="B14" s="220"/>
      <c r="C14" s="221"/>
      <c r="D14" s="27">
        <f>'POSTO 1'!D14</f>
        <v>0</v>
      </c>
      <c r="E14" s="20">
        <f>D13*D14</f>
        <v>0</v>
      </c>
      <c r="F14" s="242"/>
      <c r="G14" s="243"/>
      <c r="H14" s="6"/>
      <c r="I14" s="208"/>
      <c r="J14" s="203" t="s">
        <v>19</v>
      </c>
      <c r="K14" s="204"/>
      <c r="L14" s="205"/>
      <c r="M14" s="24"/>
      <c r="N14" s="26"/>
      <c r="O14" s="244" t="s">
        <v>20</v>
      </c>
      <c r="P14" s="213" t="s">
        <v>21</v>
      </c>
      <c r="Q14" s="215" t="s">
        <v>22</v>
      </c>
      <c r="R14" s="217" t="s">
        <v>23</v>
      </c>
    </row>
    <row r="15" spans="1:18" ht="13" customHeight="1" thickBot="1" x14ac:dyDescent="0.3">
      <c r="A15" s="219" t="s">
        <v>24</v>
      </c>
      <c r="B15" s="220"/>
      <c r="C15" s="221"/>
      <c r="D15" s="27">
        <f>'POSTO 1'!D15</f>
        <v>0</v>
      </c>
      <c r="E15" s="20">
        <f>D15*(D13+E14)</f>
        <v>0</v>
      </c>
      <c r="F15" s="15"/>
      <c r="G15" s="16"/>
      <c r="H15" s="6"/>
      <c r="I15" s="209"/>
      <c r="J15" s="192" t="s">
        <v>25</v>
      </c>
      <c r="K15" s="193"/>
      <c r="L15" s="194"/>
      <c r="M15" s="28"/>
      <c r="N15" s="29"/>
      <c r="O15" s="245"/>
      <c r="P15" s="214"/>
      <c r="Q15" s="216"/>
      <c r="R15" s="218"/>
    </row>
    <row r="16" spans="1:18" ht="13" customHeight="1" thickBot="1" x14ac:dyDescent="0.3">
      <c r="A16" s="222" t="s">
        <v>26</v>
      </c>
      <c r="B16" s="223"/>
      <c r="C16" s="224"/>
      <c r="D16" s="225">
        <f>SUM(E14:E15)</f>
        <v>0</v>
      </c>
      <c r="E16" s="226"/>
      <c r="F16" s="15"/>
      <c r="G16" s="16"/>
      <c r="H16" s="6"/>
      <c r="I16" s="207" t="s">
        <v>27</v>
      </c>
      <c r="J16" s="210" t="s">
        <v>28</v>
      </c>
      <c r="K16" s="211"/>
      <c r="L16" s="212"/>
      <c r="M16" s="30"/>
      <c r="N16" s="31" t="str">
        <f>IF(R16&lt;0,"0",R16)</f>
        <v>0</v>
      </c>
      <c r="O16" s="32"/>
      <c r="P16" s="33"/>
      <c r="Q16" s="107">
        <v>22</v>
      </c>
      <c r="R16" s="34">
        <f>(O16*P16)*(Q16)-(N9*0.06)</f>
        <v>-210</v>
      </c>
    </row>
    <row r="17" spans="1:16" ht="13" customHeight="1" x14ac:dyDescent="0.25">
      <c r="A17" s="222" t="s">
        <v>29</v>
      </c>
      <c r="B17" s="223"/>
      <c r="C17" s="224"/>
      <c r="D17" s="225">
        <f>D13+D16</f>
        <v>5740.4739000000009</v>
      </c>
      <c r="E17" s="226"/>
      <c r="F17" s="206"/>
      <c r="G17" s="195"/>
      <c r="H17" s="6"/>
      <c r="I17" s="208"/>
      <c r="J17" s="203" t="s">
        <v>30</v>
      </c>
      <c r="K17" s="204"/>
      <c r="L17" s="205"/>
      <c r="M17" s="24"/>
      <c r="N17" s="26"/>
    </row>
    <row r="18" spans="1:16" ht="13" customHeight="1" thickBot="1" x14ac:dyDescent="0.3">
      <c r="A18" s="239" t="s">
        <v>31</v>
      </c>
      <c r="B18" s="240"/>
      <c r="C18" s="241"/>
      <c r="D18" s="35">
        <f>N35</f>
        <v>0</v>
      </c>
      <c r="E18" s="36">
        <f>((D13+D16)/(1-N35))*D18</f>
        <v>0</v>
      </c>
      <c r="F18" s="206"/>
      <c r="G18" s="195"/>
      <c r="H18" s="6"/>
      <c r="I18" s="208"/>
      <c r="J18" s="203" t="s">
        <v>32</v>
      </c>
      <c r="K18" s="204"/>
      <c r="L18" s="205"/>
      <c r="M18" s="24"/>
      <c r="N18" s="26"/>
      <c r="O18" s="18"/>
      <c r="P18" s="16"/>
    </row>
    <row r="19" spans="1:16" ht="13" customHeight="1" thickTop="1" thickBot="1" x14ac:dyDescent="0.3">
      <c r="A19" s="227" t="s">
        <v>33</v>
      </c>
      <c r="B19" s="228"/>
      <c r="C19" s="229"/>
      <c r="D19" s="230">
        <f>D17+E18</f>
        <v>5740.4739000000009</v>
      </c>
      <c r="E19" s="231"/>
      <c r="F19" s="15"/>
      <c r="G19" s="16"/>
      <c r="H19" s="6"/>
      <c r="I19" s="208"/>
      <c r="J19" s="203" t="s">
        <v>34</v>
      </c>
      <c r="K19" s="204"/>
      <c r="L19" s="205"/>
      <c r="M19" s="24"/>
      <c r="N19" s="26"/>
      <c r="O19" s="232"/>
      <c r="P19" s="233"/>
    </row>
    <row r="20" spans="1:16" ht="13" customHeight="1" thickTop="1" thickBot="1" x14ac:dyDescent="0.3">
      <c r="A20" s="234" t="s">
        <v>35</v>
      </c>
      <c r="B20" s="235"/>
      <c r="C20" s="236"/>
      <c r="D20" s="237">
        <f>IF(D19=0,0,D19/E9)</f>
        <v>1.6401354000000004</v>
      </c>
      <c r="E20" s="238" t="e">
        <f>D19+#REF!</f>
        <v>#REF!</v>
      </c>
      <c r="F20" s="206"/>
      <c r="G20" s="195"/>
      <c r="H20" s="6"/>
      <c r="I20" s="208"/>
      <c r="J20" s="203" t="s">
        <v>36</v>
      </c>
      <c r="K20" s="204"/>
      <c r="L20" s="205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5"/>
      <c r="G21" s="195"/>
      <c r="H21" s="6"/>
      <c r="I21" s="208"/>
      <c r="J21" s="203" t="s">
        <v>38</v>
      </c>
      <c r="K21" s="204"/>
      <c r="L21" s="205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09"/>
      <c r="J22" s="192" t="s">
        <v>40</v>
      </c>
      <c r="K22" s="193"/>
      <c r="L22" s="194"/>
      <c r="M22" s="28"/>
      <c r="N22" s="29"/>
      <c r="O22" s="206"/>
      <c r="P22" s="195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207" t="s">
        <v>42</v>
      </c>
      <c r="J23" s="210" t="s">
        <v>43</v>
      </c>
      <c r="K23" s="211"/>
      <c r="L23" s="212"/>
      <c r="M23" s="30"/>
      <c r="N23" s="25"/>
      <c r="O23" s="206"/>
      <c r="P23" s="195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208"/>
      <c r="J24" s="203" t="s">
        <v>45</v>
      </c>
      <c r="K24" s="204"/>
      <c r="L24" s="205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08"/>
      <c r="J25" s="203" t="s">
        <v>46</v>
      </c>
      <c r="K25" s="204"/>
      <c r="L25" s="205"/>
      <c r="M25" s="24"/>
      <c r="N25" s="26"/>
      <c r="O25" s="206"/>
      <c r="P25" s="195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09"/>
      <c r="J26" s="192" t="s">
        <v>47</v>
      </c>
      <c r="K26" s="193"/>
      <c r="L26" s="194"/>
      <c r="M26" s="28"/>
      <c r="N26" s="29"/>
      <c r="O26" s="195"/>
      <c r="P26" s="195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6" t="s">
        <v>48</v>
      </c>
      <c r="J27" s="197"/>
      <c r="K27" s="197"/>
      <c r="L27" s="198"/>
      <c r="M27" s="199">
        <f>SUM(N9:N26)</f>
        <v>3500</v>
      </c>
      <c r="N27" s="200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1" t="s">
        <v>51</v>
      </c>
      <c r="B30" s="202"/>
      <c r="C30" s="160" t="s">
        <v>52</v>
      </c>
      <c r="D30" s="172"/>
      <c r="E30" s="173"/>
      <c r="F30" s="160" t="s">
        <v>53</v>
      </c>
      <c r="G30" s="172"/>
      <c r="H30" s="172"/>
      <c r="I30" s="172"/>
      <c r="J30" s="173"/>
      <c r="K30" s="45"/>
      <c r="L30" s="160" t="s">
        <v>54</v>
      </c>
      <c r="M30" s="173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179" t="s">
        <v>57</v>
      </c>
      <c r="D31" s="180"/>
      <c r="E31" s="49">
        <f>'POSTO 1'!E31</f>
        <v>8.3299999999999999E-2</v>
      </c>
      <c r="F31" s="181" t="s">
        <v>58</v>
      </c>
      <c r="G31" s="182"/>
      <c r="H31" s="182"/>
      <c r="I31" s="179"/>
      <c r="J31" s="50">
        <f>'POSTO 1'!J31</f>
        <v>0</v>
      </c>
      <c r="K31" s="51"/>
      <c r="L31" s="183" t="s">
        <v>59</v>
      </c>
      <c r="M31" s="184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185" t="s">
        <v>62</v>
      </c>
      <c r="G32" s="186"/>
      <c r="H32" s="186"/>
      <c r="I32" s="167"/>
      <c r="J32" s="57">
        <f>B36*J31</f>
        <v>0</v>
      </c>
      <c r="K32" s="51"/>
      <c r="L32" s="187" t="s">
        <v>63</v>
      </c>
      <c r="M32" s="188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185" t="s">
        <v>65</v>
      </c>
      <c r="D33" s="167"/>
      <c r="E33" s="59">
        <f>'POSTO 1'!E33</f>
        <v>0.11</v>
      </c>
      <c r="F33" s="189" t="s">
        <v>66</v>
      </c>
      <c r="G33" s="190"/>
      <c r="H33" s="190"/>
      <c r="I33" s="191"/>
      <c r="J33" s="60">
        <f>(((0.08*0.5*0.9*(1+(5/56)+(5/56)+(1/3)*(5/56)))))</f>
        <v>4.3499999999999997E-2</v>
      </c>
      <c r="K33" s="6"/>
      <c r="L33" s="187" t="s">
        <v>67</v>
      </c>
      <c r="M33" s="188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167" t="s">
        <v>69</v>
      </c>
      <c r="D34" s="168"/>
      <c r="E34" s="61">
        <f>'POSTO 1'!E34</f>
        <v>0</v>
      </c>
      <c r="F34" s="154" t="s">
        <v>70</v>
      </c>
      <c r="G34" s="156"/>
      <c r="H34" s="156"/>
      <c r="I34" s="155"/>
      <c r="J34" s="62">
        <f>SUM(J31:J33)</f>
        <v>4.3499999999999997E-2</v>
      </c>
      <c r="K34" s="6"/>
      <c r="L34" s="169" t="s">
        <v>155</v>
      </c>
      <c r="M34" s="170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4" t="s">
        <v>73</v>
      </c>
      <c r="M35" s="171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160" t="s">
        <v>78</v>
      </c>
      <c r="G37" s="172"/>
      <c r="H37" s="172"/>
      <c r="I37" s="172"/>
      <c r="J37" s="173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174" t="s">
        <v>80</v>
      </c>
      <c r="D38" s="175"/>
      <c r="E38" s="69">
        <f>'POSTO 1'!E38</f>
        <v>0</v>
      </c>
      <c r="F38" s="176" t="s">
        <v>81</v>
      </c>
      <c r="G38" s="177"/>
      <c r="H38" s="177"/>
      <c r="I38" s="178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154" t="s">
        <v>84</v>
      </c>
      <c r="D39" s="155"/>
      <c r="E39" s="62">
        <f>SUM(E31:E38)</f>
        <v>0.1933</v>
      </c>
      <c r="F39" s="154" t="s">
        <v>85</v>
      </c>
      <c r="G39" s="156"/>
      <c r="H39" s="156"/>
      <c r="I39" s="155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157" t="s">
        <v>90</v>
      </c>
      <c r="J43" s="158"/>
      <c r="K43" s="158"/>
      <c r="L43" s="158"/>
      <c r="M43" s="158"/>
      <c r="N43" s="159"/>
      <c r="O43" s="6"/>
      <c r="P43" s="6"/>
    </row>
    <row r="44" spans="1:16" ht="39" customHeight="1" thickBot="1" x14ac:dyDescent="0.3">
      <c r="A44" s="160" t="s">
        <v>4</v>
      </c>
      <c r="B44" s="161"/>
      <c r="C44" s="82" t="s">
        <v>91</v>
      </c>
      <c r="D44" s="82" t="s">
        <v>92</v>
      </c>
      <c r="E44" s="82" t="s">
        <v>93</v>
      </c>
      <c r="F44" s="162" t="s">
        <v>94</v>
      </c>
      <c r="G44" s="163"/>
      <c r="H44" s="6"/>
      <c r="I44" s="164" t="s">
        <v>95</v>
      </c>
      <c r="J44" s="165"/>
      <c r="K44" s="165"/>
      <c r="L44" s="165"/>
      <c r="M44" s="166"/>
      <c r="N44" s="83"/>
      <c r="O44" s="6"/>
      <c r="P44" s="6"/>
    </row>
    <row r="45" spans="1:16" ht="20.149999999999999" customHeight="1" thickBot="1" x14ac:dyDescent="0.3">
      <c r="A45" s="145" t="str">
        <f>D7</f>
        <v xml:space="preserve">Analista de Rede e Segurança </v>
      </c>
      <c r="B45" s="146"/>
      <c r="C45" s="105">
        <f>Consolidação!D16</f>
        <v>4</v>
      </c>
      <c r="D45" s="105">
        <f>Consolidação!C16</f>
        <v>176</v>
      </c>
      <c r="E45" s="103">
        <f>D19</f>
        <v>5740.4739000000009</v>
      </c>
      <c r="F45" s="147">
        <f>D45</f>
        <v>176</v>
      </c>
      <c r="G45" s="148"/>
      <c r="H45" s="6"/>
      <c r="I45" s="134" t="s">
        <v>96</v>
      </c>
      <c r="J45" s="135"/>
      <c r="K45" s="135"/>
      <c r="L45" s="135"/>
      <c r="M45" s="136"/>
      <c r="N45" s="85"/>
      <c r="O45" s="6"/>
      <c r="P45" s="6"/>
    </row>
    <row r="46" spans="1:16" ht="18" customHeight="1" thickBot="1" x14ac:dyDescent="0.3">
      <c r="A46" s="149" t="s">
        <v>97</v>
      </c>
      <c r="B46" s="150"/>
      <c r="C46" s="150"/>
      <c r="D46" s="150"/>
      <c r="E46" s="151"/>
      <c r="F46" s="152">
        <f>IF(D45=0,0,ROUND(((E45/D45)*F45),2))</f>
        <v>5740.47</v>
      </c>
      <c r="G46" s="153"/>
      <c r="H46" s="6"/>
      <c r="I46" s="134" t="s">
        <v>98</v>
      </c>
      <c r="J46" s="135"/>
      <c r="K46" s="135"/>
      <c r="L46" s="135"/>
      <c r="M46" s="136"/>
      <c r="N46" s="86"/>
      <c r="O46" s="6"/>
      <c r="P46" s="6"/>
    </row>
    <row r="47" spans="1:16" ht="18" customHeight="1" thickTop="1" thickBot="1" x14ac:dyDescent="0.3">
      <c r="A47" s="129" t="s">
        <v>211</v>
      </c>
      <c r="B47" s="130"/>
      <c r="C47" s="130"/>
      <c r="D47" s="130"/>
      <c r="E47" s="131"/>
      <c r="F47" s="132">
        <f>F46*C45</f>
        <v>22961.88</v>
      </c>
      <c r="G47" s="133"/>
      <c r="H47" s="6"/>
      <c r="I47" s="134" t="s">
        <v>100</v>
      </c>
      <c r="J47" s="135"/>
      <c r="K47" s="135"/>
      <c r="L47" s="135"/>
      <c r="M47" s="136"/>
      <c r="N47" s="87"/>
      <c r="O47" s="6"/>
      <c r="P47" s="6"/>
    </row>
    <row r="48" spans="1:16" ht="18" customHeight="1" thickTop="1" thickBot="1" x14ac:dyDescent="0.3">
      <c r="A48" s="137" t="s">
        <v>212</v>
      </c>
      <c r="B48" s="138"/>
      <c r="C48" s="138"/>
      <c r="D48" s="138"/>
      <c r="E48" s="139"/>
      <c r="F48" s="140">
        <f>F47*N48</f>
        <v>551085.12</v>
      </c>
      <c r="G48" s="141"/>
      <c r="H48" s="6"/>
      <c r="I48" s="142" t="s">
        <v>102</v>
      </c>
      <c r="J48" s="143"/>
      <c r="K48" s="143"/>
      <c r="L48" s="143"/>
      <c r="M48" s="144"/>
      <c r="N48" s="112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128" t="s">
        <v>104</v>
      </c>
      <c r="B50" s="128"/>
      <c r="C50" s="128"/>
      <c r="D50" s="128"/>
      <c r="E50" s="128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fSjoAMzAkNepCpcchJE2su1ev5yQoQw+8J5ubTHWc7NKM1avmuRIQR8mrb+whV/RmvVf/7Pj9xMM698XDgD23g==" saltValue="lD1ypTS04NUulOpNvDV3Xg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92546-E66E-4B0C-9B2C-19868689485C}">
  <sheetPr>
    <pageSetUpPr fitToPage="1"/>
  </sheetPr>
  <dimension ref="A1:R60"/>
  <sheetViews>
    <sheetView showGridLines="0" topLeftCell="A2" zoomScale="85" zoomScaleNormal="85" workbookViewId="0">
      <selection activeCell="J2" sqref="J2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52" t="s">
        <v>114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3" t="s">
        <v>1</v>
      </c>
      <c r="B5" s="253"/>
      <c r="C5" s="253"/>
      <c r="D5" s="253"/>
      <c r="E5" s="253"/>
      <c r="F5" s="253"/>
      <c r="G5" s="253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4" t="s">
        <v>2</v>
      </c>
      <c r="B6" s="255"/>
      <c r="C6" s="255"/>
      <c r="D6" s="255"/>
      <c r="E6" s="163"/>
      <c r="F6" s="7"/>
      <c r="G6" s="7"/>
      <c r="H6" s="6"/>
      <c r="I6" s="254" t="s">
        <v>3</v>
      </c>
      <c r="J6" s="255"/>
      <c r="K6" s="255"/>
      <c r="L6" s="255"/>
      <c r="M6" s="255"/>
      <c r="N6" s="163"/>
      <c r="O6" s="8"/>
      <c r="P6" s="7"/>
    </row>
    <row r="7" spans="1:18" ht="42" customHeight="1" x14ac:dyDescent="0.25">
      <c r="A7" s="256" t="s">
        <v>4</v>
      </c>
      <c r="B7" s="257"/>
      <c r="C7" s="258"/>
      <c r="D7" s="262" t="str">
        <f>Consolidação!B17</f>
        <v xml:space="preserve">Arquiteto de Rede </v>
      </c>
      <c r="E7" s="263"/>
      <c r="F7" s="259"/>
      <c r="G7" s="260"/>
      <c r="H7" s="6"/>
      <c r="I7" s="259" t="s">
        <v>4</v>
      </c>
      <c r="J7" s="260"/>
      <c r="K7" s="260"/>
      <c r="L7" s="261"/>
      <c r="M7" s="264" t="str">
        <f>D7</f>
        <v xml:space="preserve">Arquiteto de Rede </v>
      </c>
      <c r="N7" s="265"/>
      <c r="O7" s="259"/>
      <c r="P7" s="260"/>
    </row>
    <row r="8" spans="1:18" ht="13" customHeight="1" thickBot="1" x14ac:dyDescent="0.3">
      <c r="A8" s="259"/>
      <c r="B8" s="260"/>
      <c r="C8" s="261"/>
      <c r="D8" s="9" t="s">
        <v>5</v>
      </c>
      <c r="E8" s="10" t="s">
        <v>6</v>
      </c>
      <c r="F8" s="11"/>
      <c r="G8" s="12"/>
      <c r="H8" s="6"/>
      <c r="I8" s="259"/>
      <c r="J8" s="260"/>
      <c r="K8" s="260"/>
      <c r="L8" s="261"/>
      <c r="M8" s="9" t="s">
        <v>5</v>
      </c>
      <c r="N8" s="10" t="s">
        <v>6</v>
      </c>
      <c r="O8" s="11"/>
      <c r="P8" s="12"/>
    </row>
    <row r="9" spans="1:18" ht="13" customHeight="1" x14ac:dyDescent="0.25">
      <c r="A9" s="246" t="s">
        <v>7</v>
      </c>
      <c r="B9" s="247"/>
      <c r="C9" s="248"/>
      <c r="D9" s="13"/>
      <c r="E9" s="14">
        <f>SUM(N9:N15)</f>
        <v>10671.51</v>
      </c>
      <c r="F9" s="15"/>
      <c r="G9" s="16"/>
      <c r="H9" s="6"/>
      <c r="I9" s="207" t="s">
        <v>8</v>
      </c>
      <c r="J9" s="249" t="s">
        <v>9</v>
      </c>
      <c r="K9" s="250"/>
      <c r="L9" s="251"/>
      <c r="M9" s="17"/>
      <c r="N9" s="104">
        <f>Consolidação!E17</f>
        <v>10671.51</v>
      </c>
      <c r="O9" s="18"/>
      <c r="P9" s="16"/>
    </row>
    <row r="10" spans="1:18" ht="13" customHeight="1" x14ac:dyDescent="0.25">
      <c r="A10" s="219" t="s">
        <v>10</v>
      </c>
      <c r="B10" s="220"/>
      <c r="C10" s="221"/>
      <c r="D10" s="19">
        <f>J41</f>
        <v>0.64013540000000013</v>
      </c>
      <c r="E10" s="20">
        <f>E9*J41</f>
        <v>6831.2113224540017</v>
      </c>
      <c r="F10" s="15"/>
      <c r="G10" s="16"/>
      <c r="H10" s="6"/>
      <c r="I10" s="208"/>
      <c r="J10" s="203" t="s">
        <v>11</v>
      </c>
      <c r="K10" s="204"/>
      <c r="L10" s="205"/>
      <c r="M10" s="21"/>
      <c r="N10" s="22">
        <f>M10*N9</f>
        <v>0</v>
      </c>
      <c r="O10" s="18"/>
      <c r="P10" s="16"/>
    </row>
    <row r="11" spans="1:18" ht="13" customHeight="1" x14ac:dyDescent="0.25">
      <c r="A11" s="219" t="s">
        <v>12</v>
      </c>
      <c r="B11" s="220"/>
      <c r="C11" s="221"/>
      <c r="D11" s="19"/>
      <c r="E11" s="20">
        <f>SUM(N16:N22)</f>
        <v>0</v>
      </c>
      <c r="F11" s="15"/>
      <c r="G11" s="16"/>
      <c r="H11" s="23"/>
      <c r="I11" s="208"/>
      <c r="J11" s="203" t="s">
        <v>13</v>
      </c>
      <c r="K11" s="204"/>
      <c r="L11" s="205"/>
      <c r="M11" s="21"/>
      <c r="N11" s="22">
        <f>N9*M11</f>
        <v>0</v>
      </c>
      <c r="O11" s="18"/>
      <c r="P11" s="16"/>
    </row>
    <row r="12" spans="1:18" ht="13" customHeight="1" x14ac:dyDescent="0.25">
      <c r="A12" s="219" t="s">
        <v>14</v>
      </c>
      <c r="B12" s="220"/>
      <c r="C12" s="221"/>
      <c r="D12" s="19"/>
      <c r="E12" s="20">
        <f>SUM(N23:N26)</f>
        <v>0</v>
      </c>
      <c r="F12" s="15"/>
      <c r="G12" s="16"/>
      <c r="H12" s="6"/>
      <c r="I12" s="208"/>
      <c r="J12" s="203" t="s">
        <v>15</v>
      </c>
      <c r="K12" s="204"/>
      <c r="L12" s="205"/>
      <c r="M12" s="24"/>
      <c r="N12" s="25"/>
      <c r="O12" s="18"/>
      <c r="P12" s="16"/>
    </row>
    <row r="13" spans="1:18" ht="13" customHeight="1" thickBot="1" x14ac:dyDescent="0.3">
      <c r="A13" s="222" t="s">
        <v>16</v>
      </c>
      <c r="B13" s="223"/>
      <c r="C13" s="224"/>
      <c r="D13" s="225">
        <f>SUM(E9:E12)</f>
        <v>17502.721322454003</v>
      </c>
      <c r="E13" s="226"/>
      <c r="F13" s="15"/>
      <c r="G13" s="16"/>
      <c r="H13" s="6"/>
      <c r="I13" s="208"/>
      <c r="J13" s="203" t="s">
        <v>17</v>
      </c>
      <c r="K13" s="204"/>
      <c r="L13" s="205"/>
      <c r="M13" s="24"/>
      <c r="N13" s="26"/>
      <c r="O13" s="18"/>
      <c r="P13" s="16"/>
    </row>
    <row r="14" spans="1:18" ht="13" customHeight="1" x14ac:dyDescent="0.25">
      <c r="A14" s="219" t="s">
        <v>18</v>
      </c>
      <c r="B14" s="220"/>
      <c r="C14" s="221"/>
      <c r="D14" s="27">
        <f>'POSTO 1'!D14</f>
        <v>0</v>
      </c>
      <c r="E14" s="20">
        <f>D13*D14</f>
        <v>0</v>
      </c>
      <c r="F14" s="242"/>
      <c r="G14" s="243"/>
      <c r="H14" s="6"/>
      <c r="I14" s="208"/>
      <c r="J14" s="203" t="s">
        <v>19</v>
      </c>
      <c r="K14" s="204"/>
      <c r="L14" s="205"/>
      <c r="M14" s="24"/>
      <c r="N14" s="26"/>
      <c r="O14" s="244" t="s">
        <v>20</v>
      </c>
      <c r="P14" s="213" t="s">
        <v>21</v>
      </c>
      <c r="Q14" s="215" t="s">
        <v>22</v>
      </c>
      <c r="R14" s="217" t="s">
        <v>23</v>
      </c>
    </row>
    <row r="15" spans="1:18" ht="13" customHeight="1" thickBot="1" x14ac:dyDescent="0.3">
      <c r="A15" s="219" t="s">
        <v>24</v>
      </c>
      <c r="B15" s="220"/>
      <c r="C15" s="221"/>
      <c r="D15" s="27">
        <f>'POSTO 1'!D15</f>
        <v>0</v>
      </c>
      <c r="E15" s="20">
        <f>D15*(D13+E14)</f>
        <v>0</v>
      </c>
      <c r="F15" s="15"/>
      <c r="G15" s="16"/>
      <c r="H15" s="6"/>
      <c r="I15" s="209"/>
      <c r="J15" s="192" t="s">
        <v>25</v>
      </c>
      <c r="K15" s="193"/>
      <c r="L15" s="194"/>
      <c r="M15" s="28"/>
      <c r="N15" s="29"/>
      <c r="O15" s="245"/>
      <c r="P15" s="214"/>
      <c r="Q15" s="216"/>
      <c r="R15" s="218"/>
    </row>
    <row r="16" spans="1:18" ht="13" customHeight="1" thickBot="1" x14ac:dyDescent="0.3">
      <c r="A16" s="222" t="s">
        <v>26</v>
      </c>
      <c r="B16" s="223"/>
      <c r="C16" s="224"/>
      <c r="D16" s="225">
        <f>SUM(E14:E15)</f>
        <v>0</v>
      </c>
      <c r="E16" s="226"/>
      <c r="F16" s="15"/>
      <c r="G16" s="16"/>
      <c r="H16" s="6"/>
      <c r="I16" s="207" t="s">
        <v>27</v>
      </c>
      <c r="J16" s="210" t="s">
        <v>28</v>
      </c>
      <c r="K16" s="211"/>
      <c r="L16" s="212"/>
      <c r="M16" s="30"/>
      <c r="N16" s="31" t="str">
        <f>IF(R16&lt;0,"0",R16)</f>
        <v>0</v>
      </c>
      <c r="O16" s="32"/>
      <c r="P16" s="33"/>
      <c r="Q16" s="107">
        <v>22</v>
      </c>
      <c r="R16" s="34">
        <f>(O16*P16)*(Q16)-(N9*0.06)</f>
        <v>-640.29060000000004</v>
      </c>
    </row>
    <row r="17" spans="1:16" ht="13" customHeight="1" x14ac:dyDescent="0.25">
      <c r="A17" s="222" t="s">
        <v>29</v>
      </c>
      <c r="B17" s="223"/>
      <c r="C17" s="224"/>
      <c r="D17" s="225">
        <f>D13+D16</f>
        <v>17502.721322454003</v>
      </c>
      <c r="E17" s="226"/>
      <c r="F17" s="206"/>
      <c r="G17" s="195"/>
      <c r="H17" s="6"/>
      <c r="I17" s="208"/>
      <c r="J17" s="203" t="s">
        <v>30</v>
      </c>
      <c r="K17" s="204"/>
      <c r="L17" s="205"/>
      <c r="M17" s="24"/>
      <c r="N17" s="26"/>
    </row>
    <row r="18" spans="1:16" ht="13" customHeight="1" thickBot="1" x14ac:dyDescent="0.3">
      <c r="A18" s="239" t="s">
        <v>31</v>
      </c>
      <c r="B18" s="240"/>
      <c r="C18" s="241"/>
      <c r="D18" s="35">
        <f>N35</f>
        <v>0</v>
      </c>
      <c r="E18" s="36">
        <f>((D13+D16)/(1-N35))*D18</f>
        <v>0</v>
      </c>
      <c r="F18" s="206"/>
      <c r="G18" s="195"/>
      <c r="H18" s="6"/>
      <c r="I18" s="208"/>
      <c r="J18" s="203" t="s">
        <v>32</v>
      </c>
      <c r="K18" s="204"/>
      <c r="L18" s="205"/>
      <c r="M18" s="24"/>
      <c r="N18" s="26"/>
      <c r="O18" s="18"/>
      <c r="P18" s="16"/>
    </row>
    <row r="19" spans="1:16" ht="13" customHeight="1" thickTop="1" thickBot="1" x14ac:dyDescent="0.3">
      <c r="A19" s="227" t="s">
        <v>33</v>
      </c>
      <c r="B19" s="228"/>
      <c r="C19" s="229"/>
      <c r="D19" s="230">
        <f>D17+E18</f>
        <v>17502.721322454003</v>
      </c>
      <c r="E19" s="231"/>
      <c r="F19" s="15"/>
      <c r="G19" s="16"/>
      <c r="H19" s="6"/>
      <c r="I19" s="208"/>
      <c r="J19" s="203" t="s">
        <v>34</v>
      </c>
      <c r="K19" s="204"/>
      <c r="L19" s="205"/>
      <c r="M19" s="24"/>
      <c r="N19" s="26"/>
      <c r="O19" s="232"/>
      <c r="P19" s="233"/>
    </row>
    <row r="20" spans="1:16" ht="13" customHeight="1" thickTop="1" thickBot="1" x14ac:dyDescent="0.3">
      <c r="A20" s="234" t="s">
        <v>35</v>
      </c>
      <c r="B20" s="235"/>
      <c r="C20" s="236"/>
      <c r="D20" s="237">
        <f>IF(D19=0,0,D19/E9)</f>
        <v>1.6401354000000001</v>
      </c>
      <c r="E20" s="238" t="e">
        <f>D19+#REF!</f>
        <v>#REF!</v>
      </c>
      <c r="F20" s="206"/>
      <c r="G20" s="195"/>
      <c r="H20" s="6"/>
      <c r="I20" s="208"/>
      <c r="J20" s="203" t="s">
        <v>36</v>
      </c>
      <c r="K20" s="204"/>
      <c r="L20" s="205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5"/>
      <c r="G21" s="195"/>
      <c r="H21" s="6"/>
      <c r="I21" s="208"/>
      <c r="J21" s="203" t="s">
        <v>38</v>
      </c>
      <c r="K21" s="204"/>
      <c r="L21" s="205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09"/>
      <c r="J22" s="192" t="s">
        <v>40</v>
      </c>
      <c r="K22" s="193"/>
      <c r="L22" s="194"/>
      <c r="M22" s="28"/>
      <c r="N22" s="29"/>
      <c r="O22" s="206"/>
      <c r="P22" s="195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207" t="s">
        <v>42</v>
      </c>
      <c r="J23" s="210" t="s">
        <v>43</v>
      </c>
      <c r="K23" s="211"/>
      <c r="L23" s="212"/>
      <c r="M23" s="30"/>
      <c r="N23" s="25"/>
      <c r="O23" s="206"/>
      <c r="P23" s="195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208"/>
      <c r="J24" s="203" t="s">
        <v>45</v>
      </c>
      <c r="K24" s="204"/>
      <c r="L24" s="205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08"/>
      <c r="J25" s="203" t="s">
        <v>46</v>
      </c>
      <c r="K25" s="204"/>
      <c r="L25" s="205"/>
      <c r="M25" s="24"/>
      <c r="N25" s="26"/>
      <c r="O25" s="206"/>
      <c r="P25" s="195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09"/>
      <c r="J26" s="192" t="s">
        <v>47</v>
      </c>
      <c r="K26" s="193"/>
      <c r="L26" s="194"/>
      <c r="M26" s="28"/>
      <c r="N26" s="29"/>
      <c r="O26" s="195"/>
      <c r="P26" s="195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6" t="s">
        <v>48</v>
      </c>
      <c r="J27" s="197"/>
      <c r="K27" s="197"/>
      <c r="L27" s="198"/>
      <c r="M27" s="199">
        <f>SUM(N9:N26)</f>
        <v>10671.51</v>
      </c>
      <c r="N27" s="200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1" t="s">
        <v>51</v>
      </c>
      <c r="B30" s="202"/>
      <c r="C30" s="160" t="s">
        <v>52</v>
      </c>
      <c r="D30" s="172"/>
      <c r="E30" s="173"/>
      <c r="F30" s="160" t="s">
        <v>53</v>
      </c>
      <c r="G30" s="172"/>
      <c r="H30" s="172"/>
      <c r="I30" s="172"/>
      <c r="J30" s="173"/>
      <c r="K30" s="45"/>
      <c r="L30" s="160" t="s">
        <v>54</v>
      </c>
      <c r="M30" s="173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179" t="s">
        <v>57</v>
      </c>
      <c r="D31" s="180"/>
      <c r="E31" s="49">
        <f>'POSTO 1'!E31</f>
        <v>8.3299999999999999E-2</v>
      </c>
      <c r="F31" s="181" t="s">
        <v>58</v>
      </c>
      <c r="G31" s="182"/>
      <c r="H31" s="182"/>
      <c r="I31" s="179"/>
      <c r="J31" s="50">
        <f>'POSTO 1'!J31</f>
        <v>0</v>
      </c>
      <c r="K31" s="51"/>
      <c r="L31" s="183" t="s">
        <v>59</v>
      </c>
      <c r="M31" s="184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185" t="s">
        <v>62</v>
      </c>
      <c r="G32" s="186"/>
      <c r="H32" s="186"/>
      <c r="I32" s="167"/>
      <c r="J32" s="57">
        <f>B36*J31</f>
        <v>0</v>
      </c>
      <c r="K32" s="51"/>
      <c r="L32" s="187" t="s">
        <v>63</v>
      </c>
      <c r="M32" s="188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185" t="s">
        <v>65</v>
      </c>
      <c r="D33" s="167"/>
      <c r="E33" s="59">
        <f>'POSTO 1'!E33</f>
        <v>0.11</v>
      </c>
      <c r="F33" s="189" t="s">
        <v>66</v>
      </c>
      <c r="G33" s="190"/>
      <c r="H33" s="190"/>
      <c r="I33" s="191"/>
      <c r="J33" s="60">
        <f>(((0.08*0.5*0.9*(1+(5/56)+(5/56)+(1/3)*(5/56)))))</f>
        <v>4.3499999999999997E-2</v>
      </c>
      <c r="K33" s="6"/>
      <c r="L33" s="187" t="s">
        <v>67</v>
      </c>
      <c r="M33" s="188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167" t="s">
        <v>69</v>
      </c>
      <c r="D34" s="168"/>
      <c r="E34" s="61">
        <f>'POSTO 1'!E34</f>
        <v>0</v>
      </c>
      <c r="F34" s="154" t="s">
        <v>70</v>
      </c>
      <c r="G34" s="156"/>
      <c r="H34" s="156"/>
      <c r="I34" s="155"/>
      <c r="J34" s="62">
        <f>SUM(J31:J33)</f>
        <v>4.3499999999999997E-2</v>
      </c>
      <c r="K34" s="6"/>
      <c r="L34" s="169" t="s">
        <v>155</v>
      </c>
      <c r="M34" s="170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4" t="s">
        <v>73</v>
      </c>
      <c r="M35" s="171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160" t="s">
        <v>78</v>
      </c>
      <c r="G37" s="172"/>
      <c r="H37" s="172"/>
      <c r="I37" s="172"/>
      <c r="J37" s="173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174" t="s">
        <v>80</v>
      </c>
      <c r="D38" s="175"/>
      <c r="E38" s="69">
        <f>'POSTO 1'!E38</f>
        <v>0</v>
      </c>
      <c r="F38" s="176" t="s">
        <v>81</v>
      </c>
      <c r="G38" s="177"/>
      <c r="H38" s="177"/>
      <c r="I38" s="178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154" t="s">
        <v>84</v>
      </c>
      <c r="D39" s="155"/>
      <c r="E39" s="62">
        <f>SUM(E31:E38)</f>
        <v>0.1933</v>
      </c>
      <c r="F39" s="154" t="s">
        <v>85</v>
      </c>
      <c r="G39" s="156"/>
      <c r="H39" s="156"/>
      <c r="I39" s="155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157" t="s">
        <v>90</v>
      </c>
      <c r="J43" s="158"/>
      <c r="K43" s="158"/>
      <c r="L43" s="158"/>
      <c r="M43" s="158"/>
      <c r="N43" s="159"/>
      <c r="O43" s="6"/>
      <c r="P43" s="6"/>
    </row>
    <row r="44" spans="1:16" ht="39" customHeight="1" thickBot="1" x14ac:dyDescent="0.3">
      <c r="A44" s="160" t="s">
        <v>4</v>
      </c>
      <c r="B44" s="161"/>
      <c r="C44" s="82" t="s">
        <v>91</v>
      </c>
      <c r="D44" s="82" t="s">
        <v>92</v>
      </c>
      <c r="E44" s="82" t="s">
        <v>93</v>
      </c>
      <c r="F44" s="162" t="s">
        <v>94</v>
      </c>
      <c r="G44" s="163"/>
      <c r="H44" s="6"/>
      <c r="I44" s="164" t="s">
        <v>95</v>
      </c>
      <c r="J44" s="165"/>
      <c r="K44" s="165"/>
      <c r="L44" s="165"/>
      <c r="M44" s="166"/>
      <c r="N44" s="83"/>
      <c r="O44" s="6"/>
      <c r="P44" s="6"/>
    </row>
    <row r="45" spans="1:16" ht="20.149999999999999" customHeight="1" thickBot="1" x14ac:dyDescent="0.3">
      <c r="A45" s="145" t="str">
        <f>D7</f>
        <v xml:space="preserve">Arquiteto de Rede </v>
      </c>
      <c r="B45" s="146"/>
      <c r="C45" s="105">
        <f>Consolidação!D17</f>
        <v>20</v>
      </c>
      <c r="D45" s="105">
        <f>Consolidação!C17</f>
        <v>176</v>
      </c>
      <c r="E45" s="84">
        <f>D19</f>
        <v>17502.721322454003</v>
      </c>
      <c r="F45" s="147">
        <f>D45</f>
        <v>176</v>
      </c>
      <c r="G45" s="148"/>
      <c r="H45" s="6"/>
      <c r="I45" s="134" t="s">
        <v>96</v>
      </c>
      <c r="J45" s="135"/>
      <c r="K45" s="135"/>
      <c r="L45" s="135"/>
      <c r="M45" s="136"/>
      <c r="N45" s="85"/>
      <c r="O45" s="6"/>
      <c r="P45" s="6"/>
    </row>
    <row r="46" spans="1:16" ht="18" customHeight="1" thickBot="1" x14ac:dyDescent="0.3">
      <c r="A46" s="149" t="s">
        <v>97</v>
      </c>
      <c r="B46" s="150"/>
      <c r="C46" s="150"/>
      <c r="D46" s="150"/>
      <c r="E46" s="151"/>
      <c r="F46" s="152">
        <f>IF(D45=0,0,ROUND(((E45/D45)*F45),2))</f>
        <v>17502.72</v>
      </c>
      <c r="G46" s="153"/>
      <c r="H46" s="6"/>
      <c r="I46" s="134" t="s">
        <v>98</v>
      </c>
      <c r="J46" s="135"/>
      <c r="K46" s="135"/>
      <c r="L46" s="135"/>
      <c r="M46" s="136"/>
      <c r="N46" s="86"/>
      <c r="O46" s="6"/>
      <c r="P46" s="6"/>
    </row>
    <row r="47" spans="1:16" ht="18" customHeight="1" thickTop="1" thickBot="1" x14ac:dyDescent="0.3">
      <c r="A47" s="129" t="s">
        <v>213</v>
      </c>
      <c r="B47" s="130"/>
      <c r="C47" s="130"/>
      <c r="D47" s="130"/>
      <c r="E47" s="131"/>
      <c r="F47" s="132">
        <f>F46*C45</f>
        <v>350054.40000000002</v>
      </c>
      <c r="G47" s="133"/>
      <c r="H47" s="6"/>
      <c r="I47" s="134" t="s">
        <v>100</v>
      </c>
      <c r="J47" s="135"/>
      <c r="K47" s="135"/>
      <c r="L47" s="135"/>
      <c r="M47" s="136"/>
      <c r="N47" s="87"/>
      <c r="O47" s="6"/>
      <c r="P47" s="6"/>
    </row>
    <row r="48" spans="1:16" ht="18" customHeight="1" thickTop="1" thickBot="1" x14ac:dyDescent="0.3">
      <c r="A48" s="137" t="s">
        <v>214</v>
      </c>
      <c r="B48" s="138"/>
      <c r="C48" s="138"/>
      <c r="D48" s="138"/>
      <c r="E48" s="139"/>
      <c r="F48" s="140">
        <f>F47*N48</f>
        <v>8401305.6000000015</v>
      </c>
      <c r="G48" s="141"/>
      <c r="H48" s="6"/>
      <c r="I48" s="142" t="s">
        <v>102</v>
      </c>
      <c r="J48" s="143"/>
      <c r="K48" s="143"/>
      <c r="L48" s="143"/>
      <c r="M48" s="144"/>
      <c r="N48" s="112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128" t="s">
        <v>104</v>
      </c>
      <c r="B50" s="128"/>
      <c r="C50" s="128"/>
      <c r="D50" s="128"/>
      <c r="E50" s="128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qhjmWQ1reDzCmJShHkooCM6MZeO+uoX9jR0zYC+UvwzHqWQKFPsUsAjJFe9goMI7jcxx+u2XiMIinlvo966QiQ==" saltValue="OcMZutO9DY/e0CU7OQLOFA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6B271-DBF7-44ED-BE75-56C650E14A1A}">
  <sheetPr>
    <pageSetUpPr fitToPage="1"/>
  </sheetPr>
  <dimension ref="A1:R60"/>
  <sheetViews>
    <sheetView showGridLines="0" topLeftCell="A2" zoomScale="85" zoomScaleNormal="85" workbookViewId="0">
      <selection activeCell="J2" sqref="J2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52" t="s">
        <v>114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3" t="s">
        <v>1</v>
      </c>
      <c r="B5" s="253"/>
      <c r="C5" s="253"/>
      <c r="D5" s="253"/>
      <c r="E5" s="253"/>
      <c r="F5" s="253"/>
      <c r="G5" s="253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4" t="s">
        <v>2</v>
      </c>
      <c r="B6" s="255"/>
      <c r="C6" s="255"/>
      <c r="D6" s="255"/>
      <c r="E6" s="163"/>
      <c r="F6" s="7"/>
      <c r="G6" s="7"/>
      <c r="H6" s="6"/>
      <c r="I6" s="254" t="s">
        <v>3</v>
      </c>
      <c r="J6" s="255"/>
      <c r="K6" s="255"/>
      <c r="L6" s="255"/>
      <c r="M6" s="255"/>
      <c r="N6" s="163"/>
      <c r="O6" s="8"/>
      <c r="P6" s="7"/>
    </row>
    <row r="7" spans="1:18" ht="42" customHeight="1" x14ac:dyDescent="0.25">
      <c r="A7" s="256" t="s">
        <v>4</v>
      </c>
      <c r="B7" s="257"/>
      <c r="C7" s="258"/>
      <c r="D7" s="262" t="str">
        <f>Consolidação!B18</f>
        <v xml:space="preserve">Analista de Monitoração e Observabilidade </v>
      </c>
      <c r="E7" s="263"/>
      <c r="F7" s="259"/>
      <c r="G7" s="260"/>
      <c r="H7" s="6"/>
      <c r="I7" s="259" t="s">
        <v>4</v>
      </c>
      <c r="J7" s="260"/>
      <c r="K7" s="260"/>
      <c r="L7" s="261"/>
      <c r="M7" s="264" t="str">
        <f>D7</f>
        <v xml:space="preserve">Analista de Monitoração e Observabilidade </v>
      </c>
      <c r="N7" s="265"/>
      <c r="O7" s="259"/>
      <c r="P7" s="260"/>
    </row>
    <row r="8" spans="1:18" ht="13" customHeight="1" thickBot="1" x14ac:dyDescent="0.3">
      <c r="A8" s="259"/>
      <c r="B8" s="260"/>
      <c r="C8" s="261"/>
      <c r="D8" s="9" t="s">
        <v>5</v>
      </c>
      <c r="E8" s="10" t="s">
        <v>6</v>
      </c>
      <c r="F8" s="11"/>
      <c r="G8" s="12"/>
      <c r="H8" s="6"/>
      <c r="I8" s="259"/>
      <c r="J8" s="260"/>
      <c r="K8" s="260"/>
      <c r="L8" s="261"/>
      <c r="M8" s="9" t="s">
        <v>5</v>
      </c>
      <c r="N8" s="10" t="s">
        <v>6</v>
      </c>
      <c r="O8" s="11"/>
      <c r="P8" s="12"/>
    </row>
    <row r="9" spans="1:18" ht="13" customHeight="1" x14ac:dyDescent="0.25">
      <c r="A9" s="246" t="s">
        <v>7</v>
      </c>
      <c r="B9" s="247"/>
      <c r="C9" s="248"/>
      <c r="D9" s="13"/>
      <c r="E9" s="14">
        <f>SUM(N9:N15)</f>
        <v>2500</v>
      </c>
      <c r="F9" s="15"/>
      <c r="G9" s="16"/>
      <c r="H9" s="6"/>
      <c r="I9" s="207" t="s">
        <v>8</v>
      </c>
      <c r="J9" s="249" t="s">
        <v>9</v>
      </c>
      <c r="K9" s="250"/>
      <c r="L9" s="251"/>
      <c r="M9" s="17"/>
      <c r="N9" s="104">
        <f>Consolidação!E18</f>
        <v>2500</v>
      </c>
      <c r="O9" s="18"/>
      <c r="P9" s="16"/>
    </row>
    <row r="10" spans="1:18" ht="13" customHeight="1" x14ac:dyDescent="0.25">
      <c r="A10" s="219" t="s">
        <v>10</v>
      </c>
      <c r="B10" s="220"/>
      <c r="C10" s="221"/>
      <c r="D10" s="19">
        <f>J41</f>
        <v>0.64013540000000013</v>
      </c>
      <c r="E10" s="20">
        <f>E9*J41</f>
        <v>1600.3385000000003</v>
      </c>
      <c r="F10" s="15"/>
      <c r="G10" s="16"/>
      <c r="H10" s="6"/>
      <c r="I10" s="208"/>
      <c r="J10" s="203" t="s">
        <v>11</v>
      </c>
      <c r="K10" s="204"/>
      <c r="L10" s="205"/>
      <c r="M10" s="21"/>
      <c r="N10" s="22">
        <f>M10*N9</f>
        <v>0</v>
      </c>
      <c r="O10" s="18"/>
      <c r="P10" s="16"/>
    </row>
    <row r="11" spans="1:18" ht="13" customHeight="1" x14ac:dyDescent="0.25">
      <c r="A11" s="219" t="s">
        <v>12</v>
      </c>
      <c r="B11" s="220"/>
      <c r="C11" s="221"/>
      <c r="D11" s="19"/>
      <c r="E11" s="20">
        <f>SUM(N16:N22)</f>
        <v>0</v>
      </c>
      <c r="F11" s="15"/>
      <c r="G11" s="16"/>
      <c r="H11" s="23"/>
      <c r="I11" s="208"/>
      <c r="J11" s="203" t="s">
        <v>13</v>
      </c>
      <c r="K11" s="204"/>
      <c r="L11" s="205"/>
      <c r="M11" s="21"/>
      <c r="N11" s="22">
        <f>N9*M11</f>
        <v>0</v>
      </c>
      <c r="O11" s="18"/>
      <c r="P11" s="16"/>
    </row>
    <row r="12" spans="1:18" ht="13" customHeight="1" x14ac:dyDescent="0.25">
      <c r="A12" s="219" t="s">
        <v>14</v>
      </c>
      <c r="B12" s="220"/>
      <c r="C12" s="221"/>
      <c r="D12" s="19"/>
      <c r="E12" s="20">
        <f>SUM(N23:N26)</f>
        <v>0</v>
      </c>
      <c r="F12" s="15"/>
      <c r="G12" s="16"/>
      <c r="H12" s="6"/>
      <c r="I12" s="208"/>
      <c r="J12" s="203" t="s">
        <v>15</v>
      </c>
      <c r="K12" s="204"/>
      <c r="L12" s="205"/>
      <c r="M12" s="24"/>
      <c r="N12" s="25"/>
      <c r="O12" s="18"/>
      <c r="P12" s="16"/>
    </row>
    <row r="13" spans="1:18" ht="13" customHeight="1" thickBot="1" x14ac:dyDescent="0.3">
      <c r="A13" s="222" t="s">
        <v>16</v>
      </c>
      <c r="B13" s="223"/>
      <c r="C13" s="224"/>
      <c r="D13" s="225">
        <f>SUM(E9:E12)</f>
        <v>4100.3384999999998</v>
      </c>
      <c r="E13" s="226"/>
      <c r="F13" s="15"/>
      <c r="G13" s="16"/>
      <c r="H13" s="6"/>
      <c r="I13" s="208"/>
      <c r="J13" s="203" t="s">
        <v>17</v>
      </c>
      <c r="K13" s="204"/>
      <c r="L13" s="205"/>
      <c r="M13" s="24"/>
      <c r="N13" s="26"/>
      <c r="O13" s="18"/>
      <c r="P13" s="16"/>
    </row>
    <row r="14" spans="1:18" ht="13" customHeight="1" x14ac:dyDescent="0.25">
      <c r="A14" s="219" t="s">
        <v>18</v>
      </c>
      <c r="B14" s="220"/>
      <c r="C14" s="221"/>
      <c r="D14" s="27">
        <f>'POSTO 1'!D14</f>
        <v>0</v>
      </c>
      <c r="E14" s="20">
        <f>D13*D14</f>
        <v>0</v>
      </c>
      <c r="F14" s="242"/>
      <c r="G14" s="243"/>
      <c r="H14" s="6"/>
      <c r="I14" s="208"/>
      <c r="J14" s="203" t="s">
        <v>19</v>
      </c>
      <c r="K14" s="204"/>
      <c r="L14" s="205"/>
      <c r="M14" s="24"/>
      <c r="N14" s="26"/>
      <c r="O14" s="244" t="s">
        <v>20</v>
      </c>
      <c r="P14" s="213" t="s">
        <v>21</v>
      </c>
      <c r="Q14" s="215" t="s">
        <v>22</v>
      </c>
      <c r="R14" s="217" t="s">
        <v>23</v>
      </c>
    </row>
    <row r="15" spans="1:18" ht="13" customHeight="1" thickBot="1" x14ac:dyDescent="0.3">
      <c r="A15" s="219" t="s">
        <v>24</v>
      </c>
      <c r="B15" s="220"/>
      <c r="C15" s="221"/>
      <c r="D15" s="27">
        <f>'POSTO 1'!D15</f>
        <v>0</v>
      </c>
      <c r="E15" s="20">
        <f>D15*(D13+E14)</f>
        <v>0</v>
      </c>
      <c r="F15" s="15"/>
      <c r="G15" s="16"/>
      <c r="H15" s="6"/>
      <c r="I15" s="209"/>
      <c r="J15" s="192" t="s">
        <v>25</v>
      </c>
      <c r="K15" s="193"/>
      <c r="L15" s="194"/>
      <c r="M15" s="28"/>
      <c r="N15" s="29"/>
      <c r="O15" s="245"/>
      <c r="P15" s="214"/>
      <c r="Q15" s="216"/>
      <c r="R15" s="218"/>
    </row>
    <row r="16" spans="1:18" ht="13" customHeight="1" thickBot="1" x14ac:dyDescent="0.3">
      <c r="A16" s="222" t="s">
        <v>26</v>
      </c>
      <c r="B16" s="223"/>
      <c r="C16" s="224"/>
      <c r="D16" s="225">
        <f>SUM(E14:E15)</f>
        <v>0</v>
      </c>
      <c r="E16" s="226"/>
      <c r="F16" s="15"/>
      <c r="G16" s="16"/>
      <c r="H16" s="6"/>
      <c r="I16" s="207" t="s">
        <v>27</v>
      </c>
      <c r="J16" s="210" t="s">
        <v>28</v>
      </c>
      <c r="K16" s="211"/>
      <c r="L16" s="212"/>
      <c r="M16" s="30"/>
      <c r="N16" s="31" t="str">
        <f>IF(R16&lt;0,"0",R16)</f>
        <v>0</v>
      </c>
      <c r="O16" s="32"/>
      <c r="P16" s="33"/>
      <c r="Q16" s="107">
        <v>22</v>
      </c>
      <c r="R16" s="34">
        <f>(O16*P16)*(Q16)-(N9*0.06)</f>
        <v>-150</v>
      </c>
    </row>
    <row r="17" spans="1:16" ht="13" customHeight="1" x14ac:dyDescent="0.25">
      <c r="A17" s="222" t="s">
        <v>29</v>
      </c>
      <c r="B17" s="223"/>
      <c r="C17" s="224"/>
      <c r="D17" s="225">
        <f>D13+D16</f>
        <v>4100.3384999999998</v>
      </c>
      <c r="E17" s="226"/>
      <c r="F17" s="206"/>
      <c r="G17" s="195"/>
      <c r="H17" s="6"/>
      <c r="I17" s="208"/>
      <c r="J17" s="203" t="s">
        <v>30</v>
      </c>
      <c r="K17" s="204"/>
      <c r="L17" s="205"/>
      <c r="M17" s="24"/>
      <c r="N17" s="26"/>
    </row>
    <row r="18" spans="1:16" ht="13" customHeight="1" thickBot="1" x14ac:dyDescent="0.3">
      <c r="A18" s="239" t="s">
        <v>31</v>
      </c>
      <c r="B18" s="240"/>
      <c r="C18" s="241"/>
      <c r="D18" s="35">
        <f>N35</f>
        <v>0</v>
      </c>
      <c r="E18" s="36">
        <f>((D13+D16)/(1-N35))*D18</f>
        <v>0</v>
      </c>
      <c r="F18" s="206"/>
      <c r="G18" s="195"/>
      <c r="H18" s="6"/>
      <c r="I18" s="208"/>
      <c r="J18" s="203" t="s">
        <v>32</v>
      </c>
      <c r="K18" s="204"/>
      <c r="L18" s="205"/>
      <c r="M18" s="24"/>
      <c r="N18" s="26"/>
      <c r="O18" s="18"/>
      <c r="P18" s="16"/>
    </row>
    <row r="19" spans="1:16" ht="13" customHeight="1" thickTop="1" thickBot="1" x14ac:dyDescent="0.3">
      <c r="A19" s="227" t="s">
        <v>33</v>
      </c>
      <c r="B19" s="228"/>
      <c r="C19" s="229"/>
      <c r="D19" s="230">
        <f>D17+E18</f>
        <v>4100.3384999999998</v>
      </c>
      <c r="E19" s="231"/>
      <c r="F19" s="15"/>
      <c r="G19" s="16"/>
      <c r="H19" s="6"/>
      <c r="I19" s="208"/>
      <c r="J19" s="203" t="s">
        <v>34</v>
      </c>
      <c r="K19" s="204"/>
      <c r="L19" s="205"/>
      <c r="M19" s="24"/>
      <c r="N19" s="26"/>
      <c r="O19" s="232"/>
      <c r="P19" s="233"/>
    </row>
    <row r="20" spans="1:16" ht="13" customHeight="1" thickTop="1" thickBot="1" x14ac:dyDescent="0.3">
      <c r="A20" s="234" t="s">
        <v>35</v>
      </c>
      <c r="B20" s="235"/>
      <c r="C20" s="236"/>
      <c r="D20" s="237">
        <f>IF(D19=0,0,D19/E9)</f>
        <v>1.6401353999999999</v>
      </c>
      <c r="E20" s="238" t="e">
        <f>D19+#REF!</f>
        <v>#REF!</v>
      </c>
      <c r="F20" s="206"/>
      <c r="G20" s="195"/>
      <c r="H20" s="6"/>
      <c r="I20" s="208"/>
      <c r="J20" s="203" t="s">
        <v>36</v>
      </c>
      <c r="K20" s="204"/>
      <c r="L20" s="205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5"/>
      <c r="G21" s="195"/>
      <c r="H21" s="6"/>
      <c r="I21" s="208"/>
      <c r="J21" s="203" t="s">
        <v>38</v>
      </c>
      <c r="K21" s="204"/>
      <c r="L21" s="205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09"/>
      <c r="J22" s="192" t="s">
        <v>40</v>
      </c>
      <c r="K22" s="193"/>
      <c r="L22" s="194"/>
      <c r="M22" s="28"/>
      <c r="N22" s="29"/>
      <c r="O22" s="206"/>
      <c r="P22" s="195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207" t="s">
        <v>42</v>
      </c>
      <c r="J23" s="210" t="s">
        <v>43</v>
      </c>
      <c r="K23" s="211"/>
      <c r="L23" s="212"/>
      <c r="M23" s="30"/>
      <c r="N23" s="25"/>
      <c r="O23" s="206"/>
      <c r="P23" s="195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208"/>
      <c r="J24" s="203" t="s">
        <v>45</v>
      </c>
      <c r="K24" s="204"/>
      <c r="L24" s="205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08"/>
      <c r="J25" s="203" t="s">
        <v>46</v>
      </c>
      <c r="K25" s="204"/>
      <c r="L25" s="205"/>
      <c r="M25" s="24"/>
      <c r="N25" s="26"/>
      <c r="O25" s="206"/>
      <c r="P25" s="195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09"/>
      <c r="J26" s="192" t="s">
        <v>47</v>
      </c>
      <c r="K26" s="193"/>
      <c r="L26" s="194"/>
      <c r="M26" s="28"/>
      <c r="N26" s="29"/>
      <c r="O26" s="195"/>
      <c r="P26" s="195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6" t="s">
        <v>48</v>
      </c>
      <c r="J27" s="197"/>
      <c r="K27" s="197"/>
      <c r="L27" s="198"/>
      <c r="M27" s="199">
        <f>SUM(N9:N26)</f>
        <v>2500</v>
      </c>
      <c r="N27" s="200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1" t="s">
        <v>51</v>
      </c>
      <c r="B30" s="202"/>
      <c r="C30" s="160" t="s">
        <v>52</v>
      </c>
      <c r="D30" s="172"/>
      <c r="E30" s="173"/>
      <c r="F30" s="160" t="s">
        <v>53</v>
      </c>
      <c r="G30" s="172"/>
      <c r="H30" s="172"/>
      <c r="I30" s="172"/>
      <c r="J30" s="173"/>
      <c r="K30" s="45"/>
      <c r="L30" s="160" t="s">
        <v>54</v>
      </c>
      <c r="M30" s="173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179" t="s">
        <v>57</v>
      </c>
      <c r="D31" s="180"/>
      <c r="E31" s="49">
        <f>'POSTO 1'!E31</f>
        <v>8.3299999999999999E-2</v>
      </c>
      <c r="F31" s="181" t="s">
        <v>58</v>
      </c>
      <c r="G31" s="182"/>
      <c r="H31" s="182"/>
      <c r="I31" s="179"/>
      <c r="J31" s="50">
        <f>'POSTO 1'!J31</f>
        <v>0</v>
      </c>
      <c r="K31" s="51"/>
      <c r="L31" s="183" t="s">
        <v>59</v>
      </c>
      <c r="M31" s="184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185" t="s">
        <v>62</v>
      </c>
      <c r="G32" s="186"/>
      <c r="H32" s="186"/>
      <c r="I32" s="167"/>
      <c r="J32" s="57">
        <f>B36*J31</f>
        <v>0</v>
      </c>
      <c r="K32" s="51"/>
      <c r="L32" s="187" t="s">
        <v>63</v>
      </c>
      <c r="M32" s="188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185" t="s">
        <v>65</v>
      </c>
      <c r="D33" s="167"/>
      <c r="E33" s="59">
        <f>'POSTO 1'!E33</f>
        <v>0.11</v>
      </c>
      <c r="F33" s="189" t="s">
        <v>66</v>
      </c>
      <c r="G33" s="190"/>
      <c r="H33" s="190"/>
      <c r="I33" s="191"/>
      <c r="J33" s="60">
        <f>(((0.08*0.5*0.9*(1+(5/56)+(5/56)+(1/3)*(5/56)))))</f>
        <v>4.3499999999999997E-2</v>
      </c>
      <c r="K33" s="6"/>
      <c r="L33" s="187" t="s">
        <v>67</v>
      </c>
      <c r="M33" s="188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167" t="s">
        <v>69</v>
      </c>
      <c r="D34" s="168"/>
      <c r="E34" s="61">
        <f>'POSTO 1'!E34</f>
        <v>0</v>
      </c>
      <c r="F34" s="154" t="s">
        <v>70</v>
      </c>
      <c r="G34" s="156"/>
      <c r="H34" s="156"/>
      <c r="I34" s="155"/>
      <c r="J34" s="62">
        <f>SUM(J31:J33)</f>
        <v>4.3499999999999997E-2</v>
      </c>
      <c r="K34" s="6"/>
      <c r="L34" s="169" t="s">
        <v>155</v>
      </c>
      <c r="M34" s="170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4" t="s">
        <v>73</v>
      </c>
      <c r="M35" s="171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160" t="s">
        <v>78</v>
      </c>
      <c r="G37" s="172"/>
      <c r="H37" s="172"/>
      <c r="I37" s="172"/>
      <c r="J37" s="173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174" t="s">
        <v>80</v>
      </c>
      <c r="D38" s="175"/>
      <c r="E38" s="69">
        <f>'POSTO 1'!E38</f>
        <v>0</v>
      </c>
      <c r="F38" s="176" t="s">
        <v>81</v>
      </c>
      <c r="G38" s="177"/>
      <c r="H38" s="177"/>
      <c r="I38" s="178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154" t="s">
        <v>84</v>
      </c>
      <c r="D39" s="155"/>
      <c r="E39" s="62">
        <f>SUM(E31:E38)</f>
        <v>0.1933</v>
      </c>
      <c r="F39" s="154" t="s">
        <v>85</v>
      </c>
      <c r="G39" s="156"/>
      <c r="H39" s="156"/>
      <c r="I39" s="155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157" t="s">
        <v>90</v>
      </c>
      <c r="J43" s="158"/>
      <c r="K43" s="158"/>
      <c r="L43" s="158"/>
      <c r="M43" s="158"/>
      <c r="N43" s="159"/>
      <c r="O43" s="6"/>
      <c r="P43" s="6"/>
    </row>
    <row r="44" spans="1:16" ht="39" customHeight="1" thickBot="1" x14ac:dyDescent="0.3">
      <c r="A44" s="160" t="s">
        <v>4</v>
      </c>
      <c r="B44" s="161"/>
      <c r="C44" s="82" t="s">
        <v>91</v>
      </c>
      <c r="D44" s="82" t="s">
        <v>92</v>
      </c>
      <c r="E44" s="82" t="s">
        <v>93</v>
      </c>
      <c r="F44" s="162" t="s">
        <v>94</v>
      </c>
      <c r="G44" s="163"/>
      <c r="H44" s="6"/>
      <c r="I44" s="164" t="s">
        <v>95</v>
      </c>
      <c r="J44" s="165"/>
      <c r="K44" s="165"/>
      <c r="L44" s="165"/>
      <c r="M44" s="166"/>
      <c r="N44" s="83"/>
      <c r="O44" s="6"/>
      <c r="P44" s="6"/>
    </row>
    <row r="45" spans="1:16" ht="20.149999999999999" customHeight="1" thickBot="1" x14ac:dyDescent="0.3">
      <c r="A45" s="145" t="str">
        <f>D7</f>
        <v xml:space="preserve">Analista de Monitoração e Observabilidade </v>
      </c>
      <c r="B45" s="146"/>
      <c r="C45" s="105">
        <f>Consolidação!D18</f>
        <v>47</v>
      </c>
      <c r="D45" s="105">
        <f>Consolidação!C18</f>
        <v>176</v>
      </c>
      <c r="E45" s="84">
        <f>D19</f>
        <v>4100.3384999999998</v>
      </c>
      <c r="F45" s="147">
        <f>D45</f>
        <v>176</v>
      </c>
      <c r="G45" s="148"/>
      <c r="H45" s="6"/>
      <c r="I45" s="134" t="s">
        <v>96</v>
      </c>
      <c r="J45" s="135"/>
      <c r="K45" s="135"/>
      <c r="L45" s="135"/>
      <c r="M45" s="136"/>
      <c r="N45" s="85"/>
      <c r="O45" s="6"/>
      <c r="P45" s="6"/>
    </row>
    <row r="46" spans="1:16" ht="18" customHeight="1" thickBot="1" x14ac:dyDescent="0.3">
      <c r="A46" s="149" t="s">
        <v>97</v>
      </c>
      <c r="B46" s="150"/>
      <c r="C46" s="150"/>
      <c r="D46" s="150"/>
      <c r="E46" s="151"/>
      <c r="F46" s="152">
        <f>IF(D45=0,0,ROUND(((E45/D45)*F45),2))</f>
        <v>4100.34</v>
      </c>
      <c r="G46" s="153"/>
      <c r="H46" s="6"/>
      <c r="I46" s="134" t="s">
        <v>98</v>
      </c>
      <c r="J46" s="135"/>
      <c r="K46" s="135"/>
      <c r="L46" s="135"/>
      <c r="M46" s="136"/>
      <c r="N46" s="86"/>
      <c r="O46" s="6"/>
      <c r="P46" s="6"/>
    </row>
    <row r="47" spans="1:16" ht="18" customHeight="1" thickTop="1" thickBot="1" x14ac:dyDescent="0.3">
      <c r="A47" s="129" t="s">
        <v>215</v>
      </c>
      <c r="B47" s="130"/>
      <c r="C47" s="130"/>
      <c r="D47" s="130"/>
      <c r="E47" s="131"/>
      <c r="F47" s="132">
        <f>F46*C45</f>
        <v>192715.98</v>
      </c>
      <c r="G47" s="133"/>
      <c r="H47" s="6"/>
      <c r="I47" s="134" t="s">
        <v>100</v>
      </c>
      <c r="J47" s="135"/>
      <c r="K47" s="135"/>
      <c r="L47" s="135"/>
      <c r="M47" s="136"/>
      <c r="N47" s="87"/>
      <c r="O47" s="6"/>
      <c r="P47" s="6"/>
    </row>
    <row r="48" spans="1:16" ht="18" customHeight="1" thickTop="1" thickBot="1" x14ac:dyDescent="0.3">
      <c r="A48" s="137" t="s">
        <v>216</v>
      </c>
      <c r="B48" s="138"/>
      <c r="C48" s="138"/>
      <c r="D48" s="138"/>
      <c r="E48" s="139"/>
      <c r="F48" s="140">
        <f>F47*N48</f>
        <v>4625183.5200000005</v>
      </c>
      <c r="G48" s="141"/>
      <c r="H48" s="6"/>
      <c r="I48" s="142" t="s">
        <v>102</v>
      </c>
      <c r="J48" s="143"/>
      <c r="K48" s="143"/>
      <c r="L48" s="143"/>
      <c r="M48" s="144"/>
      <c r="N48" s="112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128" t="s">
        <v>104</v>
      </c>
      <c r="B50" s="128"/>
      <c r="C50" s="128"/>
      <c r="D50" s="128"/>
      <c r="E50" s="128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WAkeFk1p9gEZhSJJrqMAvcPqmsRMCm2zdPaLA5vqZq4EkcXp/OIe5yWqJaSkrCpaBIrEK2dUJH35JmnqnNHhQQ==" saltValue="n7iY9esHIgP7PBcqCsR7Cw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D5D3D-ABE2-4159-A1B1-EDCE27042252}">
  <sheetPr>
    <pageSetUpPr fitToPage="1"/>
  </sheetPr>
  <dimension ref="A1:R60"/>
  <sheetViews>
    <sheetView showGridLines="0" topLeftCell="C2" zoomScale="106" zoomScaleNormal="106" workbookViewId="0">
      <selection activeCell="J2" sqref="J2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52" t="s">
        <v>114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3" t="s">
        <v>1</v>
      </c>
      <c r="B5" s="253"/>
      <c r="C5" s="253"/>
      <c r="D5" s="253"/>
      <c r="E5" s="253"/>
      <c r="F5" s="253"/>
      <c r="G5" s="253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4" t="s">
        <v>2</v>
      </c>
      <c r="B6" s="255"/>
      <c r="C6" s="255"/>
      <c r="D6" s="255"/>
      <c r="E6" s="163"/>
      <c r="F6" s="7"/>
      <c r="G6" s="7"/>
      <c r="H6" s="6"/>
      <c r="I6" s="254" t="s">
        <v>3</v>
      </c>
      <c r="J6" s="255"/>
      <c r="K6" s="255"/>
      <c r="L6" s="255"/>
      <c r="M6" s="255"/>
      <c r="N6" s="163"/>
      <c r="O6" s="8"/>
      <c r="P6" s="7"/>
    </row>
    <row r="7" spans="1:18" ht="42" customHeight="1" x14ac:dyDescent="0.25">
      <c r="A7" s="256" t="s">
        <v>4</v>
      </c>
      <c r="B7" s="257"/>
      <c r="C7" s="258"/>
      <c r="D7" s="262" t="str">
        <f>Consolidação!B19</f>
        <v xml:space="preserve">Arquiteto Cloud </v>
      </c>
      <c r="E7" s="263"/>
      <c r="F7" s="259"/>
      <c r="G7" s="260"/>
      <c r="H7" s="6"/>
      <c r="I7" s="259" t="s">
        <v>4</v>
      </c>
      <c r="J7" s="260"/>
      <c r="K7" s="260"/>
      <c r="L7" s="261"/>
      <c r="M7" s="264" t="str">
        <f>D7</f>
        <v xml:space="preserve">Arquiteto Cloud </v>
      </c>
      <c r="N7" s="265"/>
      <c r="O7" s="259"/>
      <c r="P7" s="260"/>
    </row>
    <row r="8" spans="1:18" ht="13" customHeight="1" thickBot="1" x14ac:dyDescent="0.3">
      <c r="A8" s="259"/>
      <c r="B8" s="260"/>
      <c r="C8" s="261"/>
      <c r="D8" s="9" t="s">
        <v>5</v>
      </c>
      <c r="E8" s="10" t="s">
        <v>6</v>
      </c>
      <c r="F8" s="11"/>
      <c r="G8" s="12"/>
      <c r="H8" s="6"/>
      <c r="I8" s="259"/>
      <c r="J8" s="260"/>
      <c r="K8" s="260"/>
      <c r="L8" s="261"/>
      <c r="M8" s="9" t="s">
        <v>5</v>
      </c>
      <c r="N8" s="10" t="s">
        <v>6</v>
      </c>
      <c r="O8" s="11"/>
      <c r="P8" s="12"/>
    </row>
    <row r="9" spans="1:18" ht="13" customHeight="1" x14ac:dyDescent="0.25">
      <c r="A9" s="246" t="s">
        <v>7</v>
      </c>
      <c r="B9" s="247"/>
      <c r="C9" s="248"/>
      <c r="D9" s="13"/>
      <c r="E9" s="14">
        <f>SUM(N9:N15)</f>
        <v>7033.5</v>
      </c>
      <c r="F9" s="15"/>
      <c r="G9" s="16"/>
      <c r="H9" s="6"/>
      <c r="I9" s="207" t="s">
        <v>8</v>
      </c>
      <c r="J9" s="249" t="s">
        <v>9</v>
      </c>
      <c r="K9" s="250"/>
      <c r="L9" s="251"/>
      <c r="M9" s="17"/>
      <c r="N9" s="104">
        <f>Consolidação!E19</f>
        <v>7033.5</v>
      </c>
      <c r="O9" s="18"/>
      <c r="P9" s="16"/>
    </row>
    <row r="10" spans="1:18" ht="13" customHeight="1" x14ac:dyDescent="0.25">
      <c r="A10" s="219" t="s">
        <v>10</v>
      </c>
      <c r="B10" s="220"/>
      <c r="C10" s="221"/>
      <c r="D10" s="19">
        <f>J41</f>
        <v>0.64013540000000013</v>
      </c>
      <c r="E10" s="20">
        <f>E9*J41</f>
        <v>4502.3923359000009</v>
      </c>
      <c r="F10" s="15"/>
      <c r="G10" s="16"/>
      <c r="H10" s="6"/>
      <c r="I10" s="208"/>
      <c r="J10" s="203" t="s">
        <v>11</v>
      </c>
      <c r="K10" s="204"/>
      <c r="L10" s="205"/>
      <c r="M10" s="21"/>
      <c r="N10" s="22">
        <f>M10*N9</f>
        <v>0</v>
      </c>
      <c r="O10" s="18"/>
      <c r="P10" s="16"/>
    </row>
    <row r="11" spans="1:18" ht="13" customHeight="1" x14ac:dyDescent="0.25">
      <c r="A11" s="219" t="s">
        <v>12</v>
      </c>
      <c r="B11" s="220"/>
      <c r="C11" s="221"/>
      <c r="D11" s="19"/>
      <c r="E11" s="20">
        <f>SUM(N16:N22)</f>
        <v>0</v>
      </c>
      <c r="F11" s="15"/>
      <c r="G11" s="16"/>
      <c r="H11" s="23"/>
      <c r="I11" s="208"/>
      <c r="J11" s="203" t="s">
        <v>13</v>
      </c>
      <c r="K11" s="204"/>
      <c r="L11" s="205"/>
      <c r="M11" s="21"/>
      <c r="N11" s="22">
        <f>N9*M11</f>
        <v>0</v>
      </c>
      <c r="O11" s="18"/>
      <c r="P11" s="16"/>
    </row>
    <row r="12" spans="1:18" ht="13" customHeight="1" x14ac:dyDescent="0.25">
      <c r="A12" s="219" t="s">
        <v>14</v>
      </c>
      <c r="B12" s="220"/>
      <c r="C12" s="221"/>
      <c r="D12" s="19"/>
      <c r="E12" s="20">
        <f>SUM(N23:N26)</f>
        <v>0</v>
      </c>
      <c r="F12" s="15"/>
      <c r="G12" s="16"/>
      <c r="H12" s="6"/>
      <c r="I12" s="208"/>
      <c r="J12" s="203" t="s">
        <v>15</v>
      </c>
      <c r="K12" s="204"/>
      <c r="L12" s="205"/>
      <c r="M12" s="24"/>
      <c r="N12" s="25"/>
      <c r="O12" s="18"/>
      <c r="P12" s="16"/>
    </row>
    <row r="13" spans="1:18" ht="13" customHeight="1" thickBot="1" x14ac:dyDescent="0.3">
      <c r="A13" s="222" t="s">
        <v>16</v>
      </c>
      <c r="B13" s="223"/>
      <c r="C13" s="224"/>
      <c r="D13" s="225">
        <f>SUM(E9:E12)</f>
        <v>11535.8923359</v>
      </c>
      <c r="E13" s="226"/>
      <c r="F13" s="15"/>
      <c r="G13" s="16"/>
      <c r="H13" s="6"/>
      <c r="I13" s="208"/>
      <c r="J13" s="203" t="s">
        <v>17</v>
      </c>
      <c r="K13" s="204"/>
      <c r="L13" s="205"/>
      <c r="M13" s="24"/>
      <c r="N13" s="26"/>
      <c r="O13" s="18"/>
      <c r="P13" s="16"/>
    </row>
    <row r="14" spans="1:18" ht="13" customHeight="1" x14ac:dyDescent="0.25">
      <c r="A14" s="219" t="s">
        <v>18</v>
      </c>
      <c r="B14" s="220"/>
      <c r="C14" s="221"/>
      <c r="D14" s="27">
        <f>'POSTO 1'!D14</f>
        <v>0</v>
      </c>
      <c r="E14" s="20">
        <f>D13*D14</f>
        <v>0</v>
      </c>
      <c r="F14" s="242"/>
      <c r="G14" s="243"/>
      <c r="H14" s="6"/>
      <c r="I14" s="208"/>
      <c r="J14" s="203" t="s">
        <v>19</v>
      </c>
      <c r="K14" s="204"/>
      <c r="L14" s="205"/>
      <c r="M14" s="24"/>
      <c r="N14" s="26"/>
      <c r="O14" s="244" t="s">
        <v>20</v>
      </c>
      <c r="P14" s="213" t="s">
        <v>21</v>
      </c>
      <c r="Q14" s="215" t="s">
        <v>22</v>
      </c>
      <c r="R14" s="217" t="s">
        <v>23</v>
      </c>
    </row>
    <row r="15" spans="1:18" ht="13" customHeight="1" thickBot="1" x14ac:dyDescent="0.3">
      <c r="A15" s="219" t="s">
        <v>24</v>
      </c>
      <c r="B15" s="220"/>
      <c r="C15" s="221"/>
      <c r="D15" s="27">
        <f>'POSTO 1'!D15</f>
        <v>0</v>
      </c>
      <c r="E15" s="20">
        <f>D15*(D13+E14)</f>
        <v>0</v>
      </c>
      <c r="F15" s="15"/>
      <c r="G15" s="16"/>
      <c r="H15" s="6"/>
      <c r="I15" s="209"/>
      <c r="J15" s="192" t="s">
        <v>25</v>
      </c>
      <c r="K15" s="193"/>
      <c r="L15" s="194"/>
      <c r="M15" s="28"/>
      <c r="N15" s="29"/>
      <c r="O15" s="245"/>
      <c r="P15" s="214"/>
      <c r="Q15" s="216"/>
      <c r="R15" s="218"/>
    </row>
    <row r="16" spans="1:18" ht="13" customHeight="1" thickBot="1" x14ac:dyDescent="0.3">
      <c r="A16" s="222" t="s">
        <v>26</v>
      </c>
      <c r="B16" s="223"/>
      <c r="C16" s="224"/>
      <c r="D16" s="225">
        <f>SUM(E14:E15)</f>
        <v>0</v>
      </c>
      <c r="E16" s="226"/>
      <c r="F16" s="15"/>
      <c r="G16" s="16"/>
      <c r="H16" s="6"/>
      <c r="I16" s="207" t="s">
        <v>27</v>
      </c>
      <c r="J16" s="210" t="s">
        <v>28</v>
      </c>
      <c r="K16" s="211"/>
      <c r="L16" s="212"/>
      <c r="M16" s="30"/>
      <c r="N16" s="31" t="str">
        <f>IF(R16&lt;0,"0",R16)</f>
        <v>0</v>
      </c>
      <c r="O16" s="32"/>
      <c r="P16" s="33"/>
      <c r="Q16" s="107">
        <v>22</v>
      </c>
      <c r="R16" s="34">
        <f>(O16*P16)*(Q16)-(N9*0.06)</f>
        <v>-422.01</v>
      </c>
    </row>
    <row r="17" spans="1:16" ht="13" customHeight="1" x14ac:dyDescent="0.25">
      <c r="A17" s="222" t="s">
        <v>29</v>
      </c>
      <c r="B17" s="223"/>
      <c r="C17" s="224"/>
      <c r="D17" s="225">
        <f>D13+D16</f>
        <v>11535.8923359</v>
      </c>
      <c r="E17" s="226"/>
      <c r="F17" s="206"/>
      <c r="G17" s="195"/>
      <c r="H17" s="6"/>
      <c r="I17" s="208"/>
      <c r="J17" s="203" t="s">
        <v>30</v>
      </c>
      <c r="K17" s="204"/>
      <c r="L17" s="205"/>
      <c r="M17" s="24"/>
      <c r="N17" s="26"/>
    </row>
    <row r="18" spans="1:16" ht="13" customHeight="1" thickBot="1" x14ac:dyDescent="0.3">
      <c r="A18" s="239" t="s">
        <v>31</v>
      </c>
      <c r="B18" s="240"/>
      <c r="C18" s="241"/>
      <c r="D18" s="35">
        <f>N35</f>
        <v>0</v>
      </c>
      <c r="E18" s="36">
        <f>((D13+D16)/(1-N35))*D18</f>
        <v>0</v>
      </c>
      <c r="F18" s="206"/>
      <c r="G18" s="195"/>
      <c r="H18" s="6"/>
      <c r="I18" s="208"/>
      <c r="J18" s="203" t="s">
        <v>32</v>
      </c>
      <c r="K18" s="204"/>
      <c r="L18" s="205"/>
      <c r="M18" s="24"/>
      <c r="N18" s="26"/>
      <c r="O18" s="18"/>
      <c r="P18" s="16"/>
    </row>
    <row r="19" spans="1:16" ht="13" customHeight="1" thickTop="1" thickBot="1" x14ac:dyDescent="0.3">
      <c r="A19" s="227" t="s">
        <v>33</v>
      </c>
      <c r="B19" s="228"/>
      <c r="C19" s="229"/>
      <c r="D19" s="230">
        <f>D17+E18</f>
        <v>11535.8923359</v>
      </c>
      <c r="E19" s="231"/>
      <c r="F19" s="15"/>
      <c r="G19" s="16"/>
      <c r="H19" s="6"/>
      <c r="I19" s="208"/>
      <c r="J19" s="203" t="s">
        <v>34</v>
      </c>
      <c r="K19" s="204"/>
      <c r="L19" s="205"/>
      <c r="M19" s="24"/>
      <c r="N19" s="26"/>
      <c r="O19" s="232"/>
      <c r="P19" s="233"/>
    </row>
    <row r="20" spans="1:16" ht="13" customHeight="1" thickTop="1" thickBot="1" x14ac:dyDescent="0.3">
      <c r="A20" s="234" t="s">
        <v>35</v>
      </c>
      <c r="B20" s="235"/>
      <c r="C20" s="236"/>
      <c r="D20" s="237">
        <f>IF(D19=0,0,D19/E9)</f>
        <v>1.6401353999999999</v>
      </c>
      <c r="E20" s="238" t="e">
        <f>D19+#REF!</f>
        <v>#REF!</v>
      </c>
      <c r="F20" s="206"/>
      <c r="G20" s="195"/>
      <c r="H20" s="6"/>
      <c r="I20" s="208"/>
      <c r="J20" s="203" t="s">
        <v>36</v>
      </c>
      <c r="K20" s="204"/>
      <c r="L20" s="205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5"/>
      <c r="G21" s="195"/>
      <c r="H21" s="6"/>
      <c r="I21" s="208"/>
      <c r="J21" s="203" t="s">
        <v>38</v>
      </c>
      <c r="K21" s="204"/>
      <c r="L21" s="205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09"/>
      <c r="J22" s="192" t="s">
        <v>40</v>
      </c>
      <c r="K22" s="193"/>
      <c r="L22" s="194"/>
      <c r="M22" s="28"/>
      <c r="N22" s="29"/>
      <c r="O22" s="206"/>
      <c r="P22" s="195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207" t="s">
        <v>42</v>
      </c>
      <c r="J23" s="210" t="s">
        <v>43</v>
      </c>
      <c r="K23" s="211"/>
      <c r="L23" s="212"/>
      <c r="M23" s="30"/>
      <c r="N23" s="25"/>
      <c r="O23" s="206"/>
      <c r="P23" s="195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208"/>
      <c r="J24" s="203" t="s">
        <v>45</v>
      </c>
      <c r="K24" s="204"/>
      <c r="L24" s="205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08"/>
      <c r="J25" s="203" t="s">
        <v>46</v>
      </c>
      <c r="K25" s="204"/>
      <c r="L25" s="205"/>
      <c r="M25" s="24"/>
      <c r="N25" s="26"/>
      <c r="O25" s="206"/>
      <c r="P25" s="195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09"/>
      <c r="J26" s="192" t="s">
        <v>47</v>
      </c>
      <c r="K26" s="193"/>
      <c r="L26" s="194"/>
      <c r="M26" s="28"/>
      <c r="N26" s="29"/>
      <c r="O26" s="195"/>
      <c r="P26" s="195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6" t="s">
        <v>48</v>
      </c>
      <c r="J27" s="197"/>
      <c r="K27" s="197"/>
      <c r="L27" s="198"/>
      <c r="M27" s="199">
        <f>SUM(N9:N26)</f>
        <v>7033.5</v>
      </c>
      <c r="N27" s="200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1" t="s">
        <v>51</v>
      </c>
      <c r="B30" s="202"/>
      <c r="C30" s="160" t="s">
        <v>52</v>
      </c>
      <c r="D30" s="172"/>
      <c r="E30" s="173"/>
      <c r="F30" s="160" t="s">
        <v>53</v>
      </c>
      <c r="G30" s="172"/>
      <c r="H30" s="172"/>
      <c r="I30" s="172"/>
      <c r="J30" s="173"/>
      <c r="K30" s="45"/>
      <c r="L30" s="160" t="s">
        <v>54</v>
      </c>
      <c r="M30" s="173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179" t="s">
        <v>57</v>
      </c>
      <c r="D31" s="180"/>
      <c r="E31" s="49">
        <f>'POSTO 1'!E31</f>
        <v>8.3299999999999999E-2</v>
      </c>
      <c r="F31" s="181" t="s">
        <v>58</v>
      </c>
      <c r="G31" s="182"/>
      <c r="H31" s="182"/>
      <c r="I31" s="179"/>
      <c r="J31" s="50">
        <f>'POSTO 1'!J31</f>
        <v>0</v>
      </c>
      <c r="K31" s="51"/>
      <c r="L31" s="183" t="s">
        <v>59</v>
      </c>
      <c r="M31" s="184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185" t="s">
        <v>62</v>
      </c>
      <c r="G32" s="186"/>
      <c r="H32" s="186"/>
      <c r="I32" s="167"/>
      <c r="J32" s="57">
        <f>B36*J31</f>
        <v>0</v>
      </c>
      <c r="K32" s="51"/>
      <c r="L32" s="187" t="s">
        <v>63</v>
      </c>
      <c r="M32" s="188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185" t="s">
        <v>65</v>
      </c>
      <c r="D33" s="167"/>
      <c r="E33" s="59">
        <f>'POSTO 1'!E33</f>
        <v>0.11</v>
      </c>
      <c r="F33" s="189" t="s">
        <v>66</v>
      </c>
      <c r="G33" s="190"/>
      <c r="H33" s="190"/>
      <c r="I33" s="191"/>
      <c r="J33" s="60">
        <f>(((0.08*0.5*0.9*(1+(5/56)+(5/56)+(1/3)*(5/56)))))</f>
        <v>4.3499999999999997E-2</v>
      </c>
      <c r="K33" s="6"/>
      <c r="L33" s="187" t="s">
        <v>67</v>
      </c>
      <c r="M33" s="188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167" t="s">
        <v>69</v>
      </c>
      <c r="D34" s="168"/>
      <c r="E34" s="61">
        <f>'POSTO 1'!E34</f>
        <v>0</v>
      </c>
      <c r="F34" s="154" t="s">
        <v>70</v>
      </c>
      <c r="G34" s="156"/>
      <c r="H34" s="156"/>
      <c r="I34" s="155"/>
      <c r="J34" s="62">
        <f>SUM(J31:J33)</f>
        <v>4.3499999999999997E-2</v>
      </c>
      <c r="K34" s="6"/>
      <c r="L34" s="169" t="s">
        <v>155</v>
      </c>
      <c r="M34" s="170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4" t="s">
        <v>73</v>
      </c>
      <c r="M35" s="171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160" t="s">
        <v>78</v>
      </c>
      <c r="G37" s="172"/>
      <c r="H37" s="172"/>
      <c r="I37" s="172"/>
      <c r="J37" s="173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174" t="s">
        <v>80</v>
      </c>
      <c r="D38" s="175"/>
      <c r="E38" s="69">
        <f>'POSTO 1'!E38</f>
        <v>0</v>
      </c>
      <c r="F38" s="176" t="s">
        <v>81</v>
      </c>
      <c r="G38" s="177"/>
      <c r="H38" s="177"/>
      <c r="I38" s="178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154" t="s">
        <v>84</v>
      </c>
      <c r="D39" s="155"/>
      <c r="E39" s="62">
        <f>SUM(E31:E38)</f>
        <v>0.1933</v>
      </c>
      <c r="F39" s="154" t="s">
        <v>85</v>
      </c>
      <c r="G39" s="156"/>
      <c r="H39" s="156"/>
      <c r="I39" s="155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157" t="s">
        <v>90</v>
      </c>
      <c r="J43" s="158"/>
      <c r="K43" s="158"/>
      <c r="L43" s="158"/>
      <c r="M43" s="158"/>
      <c r="N43" s="159"/>
      <c r="O43" s="6"/>
      <c r="P43" s="6"/>
    </row>
    <row r="44" spans="1:16" ht="39" customHeight="1" thickBot="1" x14ac:dyDescent="0.3">
      <c r="A44" s="160" t="s">
        <v>4</v>
      </c>
      <c r="B44" s="161"/>
      <c r="C44" s="82" t="s">
        <v>91</v>
      </c>
      <c r="D44" s="82" t="s">
        <v>92</v>
      </c>
      <c r="E44" s="82" t="s">
        <v>93</v>
      </c>
      <c r="F44" s="162" t="s">
        <v>94</v>
      </c>
      <c r="G44" s="163"/>
      <c r="H44" s="6"/>
      <c r="I44" s="164" t="s">
        <v>95</v>
      </c>
      <c r="J44" s="165"/>
      <c r="K44" s="165"/>
      <c r="L44" s="165"/>
      <c r="M44" s="166"/>
      <c r="N44" s="83"/>
      <c r="O44" s="6"/>
      <c r="P44" s="6"/>
    </row>
    <row r="45" spans="1:16" ht="20.149999999999999" customHeight="1" thickBot="1" x14ac:dyDescent="0.3">
      <c r="A45" s="145" t="str">
        <f>D7</f>
        <v xml:space="preserve">Arquiteto Cloud </v>
      </c>
      <c r="B45" s="146"/>
      <c r="C45" s="105">
        <f>Consolidação!D19</f>
        <v>7</v>
      </c>
      <c r="D45" s="105">
        <f>Consolidação!C19</f>
        <v>176</v>
      </c>
      <c r="E45" s="84">
        <f>D19</f>
        <v>11535.8923359</v>
      </c>
      <c r="F45" s="147">
        <f>D45</f>
        <v>176</v>
      </c>
      <c r="G45" s="148"/>
      <c r="H45" s="6"/>
      <c r="I45" s="134" t="s">
        <v>96</v>
      </c>
      <c r="J45" s="135"/>
      <c r="K45" s="135"/>
      <c r="L45" s="135"/>
      <c r="M45" s="136"/>
      <c r="N45" s="85"/>
      <c r="O45" s="6"/>
      <c r="P45" s="6"/>
    </row>
    <row r="46" spans="1:16" ht="18" customHeight="1" thickBot="1" x14ac:dyDescent="0.3">
      <c r="A46" s="149" t="s">
        <v>97</v>
      </c>
      <c r="B46" s="150"/>
      <c r="C46" s="150"/>
      <c r="D46" s="150"/>
      <c r="E46" s="151"/>
      <c r="F46" s="152">
        <f>IF(D45=0,0,ROUND(((E45/D45)*F45),2))</f>
        <v>11535.89</v>
      </c>
      <c r="G46" s="153"/>
      <c r="H46" s="6"/>
      <c r="I46" s="134" t="s">
        <v>98</v>
      </c>
      <c r="J46" s="135"/>
      <c r="K46" s="135"/>
      <c r="L46" s="135"/>
      <c r="M46" s="136"/>
      <c r="N46" s="86"/>
      <c r="O46" s="6"/>
      <c r="P46" s="6"/>
    </row>
    <row r="47" spans="1:16" ht="18" customHeight="1" thickTop="1" thickBot="1" x14ac:dyDescent="0.3">
      <c r="A47" s="129" t="s">
        <v>182</v>
      </c>
      <c r="B47" s="130"/>
      <c r="C47" s="130"/>
      <c r="D47" s="130"/>
      <c r="E47" s="131"/>
      <c r="F47" s="132">
        <f>F46*C45</f>
        <v>80751.23</v>
      </c>
      <c r="G47" s="133"/>
      <c r="H47" s="6"/>
      <c r="I47" s="134" t="s">
        <v>100</v>
      </c>
      <c r="J47" s="135"/>
      <c r="K47" s="135"/>
      <c r="L47" s="135"/>
      <c r="M47" s="136"/>
      <c r="N47" s="87"/>
      <c r="O47" s="6"/>
      <c r="P47" s="6"/>
    </row>
    <row r="48" spans="1:16" ht="18" customHeight="1" thickTop="1" thickBot="1" x14ac:dyDescent="0.3">
      <c r="A48" s="137" t="s">
        <v>183</v>
      </c>
      <c r="B48" s="138"/>
      <c r="C48" s="138"/>
      <c r="D48" s="138"/>
      <c r="E48" s="139"/>
      <c r="F48" s="140">
        <f>F47*N48</f>
        <v>1938029.52</v>
      </c>
      <c r="G48" s="141"/>
      <c r="H48" s="6"/>
      <c r="I48" s="142" t="s">
        <v>102</v>
      </c>
      <c r="J48" s="143"/>
      <c r="K48" s="143"/>
      <c r="L48" s="143"/>
      <c r="M48" s="144"/>
      <c r="N48" s="112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128" t="s">
        <v>104</v>
      </c>
      <c r="B50" s="128"/>
      <c r="C50" s="128"/>
      <c r="D50" s="128"/>
      <c r="E50" s="128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N/gqW5nbs3iEa3yuAD1Wb6f/CMgxweoDongFgcpLmoxQHQdtzqtEGQ4UkBnmQ1Edq+4cLNwYsDC6Q8g6Uw0UPQ==" saltValue="hkUqXGquNK8BhKdYAjksdA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6E533-5494-4BF8-BC6A-D24366B4D71A}">
  <sheetPr>
    <pageSetUpPr fitToPage="1"/>
  </sheetPr>
  <dimension ref="A1:R60"/>
  <sheetViews>
    <sheetView showGridLines="0" topLeftCell="C2" zoomScale="106" zoomScaleNormal="106" workbookViewId="0">
      <selection activeCell="J2" sqref="J2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52" t="s">
        <v>114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3" t="s">
        <v>1</v>
      </c>
      <c r="B5" s="253"/>
      <c r="C5" s="253"/>
      <c r="D5" s="253"/>
      <c r="E5" s="253"/>
      <c r="F5" s="253"/>
      <c r="G5" s="253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4" t="s">
        <v>2</v>
      </c>
      <c r="B6" s="255"/>
      <c r="C6" s="255"/>
      <c r="D6" s="255"/>
      <c r="E6" s="163"/>
      <c r="F6" s="7"/>
      <c r="G6" s="7"/>
      <c r="H6" s="6"/>
      <c r="I6" s="254" t="s">
        <v>3</v>
      </c>
      <c r="J6" s="255"/>
      <c r="K6" s="255"/>
      <c r="L6" s="255"/>
      <c r="M6" s="255"/>
      <c r="N6" s="163"/>
      <c r="O6" s="8"/>
      <c r="P6" s="7"/>
    </row>
    <row r="7" spans="1:18" ht="42" customHeight="1" x14ac:dyDescent="0.25">
      <c r="A7" s="256" t="s">
        <v>4</v>
      </c>
      <c r="B7" s="257"/>
      <c r="C7" s="258"/>
      <c r="D7" s="262" t="str">
        <f>Consolidação!B20</f>
        <v xml:space="preserve">Arquiteto de Software </v>
      </c>
      <c r="E7" s="263"/>
      <c r="F7" s="259"/>
      <c r="G7" s="260"/>
      <c r="H7" s="6"/>
      <c r="I7" s="259" t="s">
        <v>4</v>
      </c>
      <c r="J7" s="260"/>
      <c r="K7" s="260"/>
      <c r="L7" s="261"/>
      <c r="M7" s="264" t="str">
        <f>D7</f>
        <v xml:space="preserve">Arquiteto de Software </v>
      </c>
      <c r="N7" s="265"/>
      <c r="O7" s="259"/>
      <c r="P7" s="260"/>
    </row>
    <row r="8" spans="1:18" ht="13" customHeight="1" thickBot="1" x14ac:dyDescent="0.3">
      <c r="A8" s="259"/>
      <c r="B8" s="260"/>
      <c r="C8" s="261"/>
      <c r="D8" s="9" t="s">
        <v>5</v>
      </c>
      <c r="E8" s="10" t="s">
        <v>6</v>
      </c>
      <c r="F8" s="11"/>
      <c r="G8" s="12"/>
      <c r="H8" s="6"/>
      <c r="I8" s="259"/>
      <c r="J8" s="260"/>
      <c r="K8" s="260"/>
      <c r="L8" s="261"/>
      <c r="M8" s="9" t="s">
        <v>5</v>
      </c>
      <c r="N8" s="10" t="s">
        <v>6</v>
      </c>
      <c r="O8" s="11"/>
      <c r="P8" s="12"/>
    </row>
    <row r="9" spans="1:18" ht="13" customHeight="1" x14ac:dyDescent="0.25">
      <c r="A9" s="246" t="s">
        <v>7</v>
      </c>
      <c r="B9" s="247"/>
      <c r="C9" s="248"/>
      <c r="D9" s="13"/>
      <c r="E9" s="14">
        <f>SUM(N9:N15)</f>
        <v>6975</v>
      </c>
      <c r="F9" s="15"/>
      <c r="G9" s="16"/>
      <c r="H9" s="6"/>
      <c r="I9" s="207" t="s">
        <v>8</v>
      </c>
      <c r="J9" s="249" t="s">
        <v>9</v>
      </c>
      <c r="K9" s="250"/>
      <c r="L9" s="251"/>
      <c r="M9" s="17"/>
      <c r="N9" s="104">
        <f>Consolidação!E20</f>
        <v>6975</v>
      </c>
      <c r="O9" s="18"/>
      <c r="P9" s="16"/>
    </row>
    <row r="10" spans="1:18" ht="13" customHeight="1" x14ac:dyDescent="0.25">
      <c r="A10" s="219" t="s">
        <v>10</v>
      </c>
      <c r="B10" s="220"/>
      <c r="C10" s="221"/>
      <c r="D10" s="19">
        <f>J41</f>
        <v>0.64013540000000013</v>
      </c>
      <c r="E10" s="20">
        <f>E9*J41</f>
        <v>4464.9444150000008</v>
      </c>
      <c r="F10" s="15"/>
      <c r="G10" s="16"/>
      <c r="H10" s="6"/>
      <c r="I10" s="208"/>
      <c r="J10" s="203" t="s">
        <v>11</v>
      </c>
      <c r="K10" s="204"/>
      <c r="L10" s="205"/>
      <c r="M10" s="21"/>
      <c r="N10" s="22">
        <f>M10*N9</f>
        <v>0</v>
      </c>
      <c r="O10" s="18"/>
      <c r="P10" s="16"/>
    </row>
    <row r="11" spans="1:18" ht="13" customHeight="1" x14ac:dyDescent="0.25">
      <c r="A11" s="219" t="s">
        <v>12</v>
      </c>
      <c r="B11" s="220"/>
      <c r="C11" s="221"/>
      <c r="D11" s="19"/>
      <c r="E11" s="20">
        <f>SUM(N16:N22)</f>
        <v>0</v>
      </c>
      <c r="F11" s="15"/>
      <c r="G11" s="16"/>
      <c r="H11" s="23"/>
      <c r="I11" s="208"/>
      <c r="J11" s="203" t="s">
        <v>13</v>
      </c>
      <c r="K11" s="204"/>
      <c r="L11" s="205"/>
      <c r="M11" s="21"/>
      <c r="N11" s="22">
        <f>N9*M11</f>
        <v>0</v>
      </c>
      <c r="O11" s="18"/>
      <c r="P11" s="16"/>
    </row>
    <row r="12" spans="1:18" ht="13" customHeight="1" x14ac:dyDescent="0.25">
      <c r="A12" s="219" t="s">
        <v>14</v>
      </c>
      <c r="B12" s="220"/>
      <c r="C12" s="221"/>
      <c r="D12" s="19"/>
      <c r="E12" s="20">
        <f>SUM(N23:N26)</f>
        <v>0</v>
      </c>
      <c r="F12" s="15"/>
      <c r="G12" s="16"/>
      <c r="H12" s="6"/>
      <c r="I12" s="208"/>
      <c r="J12" s="203" t="s">
        <v>15</v>
      </c>
      <c r="K12" s="204"/>
      <c r="L12" s="205"/>
      <c r="M12" s="24"/>
      <c r="N12" s="25"/>
      <c r="O12" s="18"/>
      <c r="P12" s="16"/>
    </row>
    <row r="13" spans="1:18" ht="13" customHeight="1" thickBot="1" x14ac:dyDescent="0.3">
      <c r="A13" s="222" t="s">
        <v>16</v>
      </c>
      <c r="B13" s="223"/>
      <c r="C13" s="224"/>
      <c r="D13" s="225">
        <f>SUM(E9:E12)</f>
        <v>11439.944415000002</v>
      </c>
      <c r="E13" s="226"/>
      <c r="F13" s="15"/>
      <c r="G13" s="16"/>
      <c r="H13" s="6"/>
      <c r="I13" s="208"/>
      <c r="J13" s="203" t="s">
        <v>17</v>
      </c>
      <c r="K13" s="204"/>
      <c r="L13" s="205"/>
      <c r="M13" s="24"/>
      <c r="N13" s="26"/>
      <c r="O13" s="18"/>
      <c r="P13" s="16"/>
    </row>
    <row r="14" spans="1:18" ht="13" customHeight="1" x14ac:dyDescent="0.25">
      <c r="A14" s="219" t="s">
        <v>18</v>
      </c>
      <c r="B14" s="220"/>
      <c r="C14" s="221"/>
      <c r="D14" s="27">
        <f>'POSTO 1'!D14</f>
        <v>0</v>
      </c>
      <c r="E14" s="20">
        <f>D13*D14</f>
        <v>0</v>
      </c>
      <c r="F14" s="242"/>
      <c r="G14" s="243"/>
      <c r="H14" s="6"/>
      <c r="I14" s="208"/>
      <c r="J14" s="203" t="s">
        <v>19</v>
      </c>
      <c r="K14" s="204"/>
      <c r="L14" s="205"/>
      <c r="M14" s="24"/>
      <c r="N14" s="26"/>
      <c r="O14" s="244" t="s">
        <v>20</v>
      </c>
      <c r="P14" s="213" t="s">
        <v>21</v>
      </c>
      <c r="Q14" s="215" t="s">
        <v>22</v>
      </c>
      <c r="R14" s="217" t="s">
        <v>23</v>
      </c>
    </row>
    <row r="15" spans="1:18" ht="13" customHeight="1" thickBot="1" x14ac:dyDescent="0.3">
      <c r="A15" s="219" t="s">
        <v>24</v>
      </c>
      <c r="B15" s="220"/>
      <c r="C15" s="221"/>
      <c r="D15" s="27">
        <f>'POSTO 1'!D15</f>
        <v>0</v>
      </c>
      <c r="E15" s="20">
        <f>D15*(D13+E14)</f>
        <v>0</v>
      </c>
      <c r="F15" s="15"/>
      <c r="G15" s="16"/>
      <c r="H15" s="6"/>
      <c r="I15" s="209"/>
      <c r="J15" s="192" t="s">
        <v>25</v>
      </c>
      <c r="K15" s="193"/>
      <c r="L15" s="194"/>
      <c r="M15" s="28"/>
      <c r="N15" s="29"/>
      <c r="O15" s="245"/>
      <c r="P15" s="214"/>
      <c r="Q15" s="216"/>
      <c r="R15" s="218"/>
    </row>
    <row r="16" spans="1:18" ht="13" customHeight="1" thickBot="1" x14ac:dyDescent="0.3">
      <c r="A16" s="222" t="s">
        <v>26</v>
      </c>
      <c r="B16" s="223"/>
      <c r="C16" s="224"/>
      <c r="D16" s="225">
        <f>SUM(E14:E15)</f>
        <v>0</v>
      </c>
      <c r="E16" s="226"/>
      <c r="F16" s="15"/>
      <c r="G16" s="16"/>
      <c r="H16" s="6"/>
      <c r="I16" s="207" t="s">
        <v>27</v>
      </c>
      <c r="J16" s="210" t="s">
        <v>28</v>
      </c>
      <c r="K16" s="211"/>
      <c r="L16" s="212"/>
      <c r="M16" s="30"/>
      <c r="N16" s="31" t="str">
        <f>IF(R16&lt;0,"0",R16)</f>
        <v>0</v>
      </c>
      <c r="O16" s="32"/>
      <c r="P16" s="33"/>
      <c r="Q16" s="107">
        <v>22</v>
      </c>
      <c r="R16" s="34">
        <f>(O16*P16)*(Q16)-(N9*0.06)</f>
        <v>-418.5</v>
      </c>
    </row>
    <row r="17" spans="1:16" ht="13" customHeight="1" x14ac:dyDescent="0.25">
      <c r="A17" s="222" t="s">
        <v>29</v>
      </c>
      <c r="B17" s="223"/>
      <c r="C17" s="224"/>
      <c r="D17" s="225">
        <f>D13+D16</f>
        <v>11439.944415000002</v>
      </c>
      <c r="E17" s="226"/>
      <c r="F17" s="206"/>
      <c r="G17" s="195"/>
      <c r="H17" s="6"/>
      <c r="I17" s="208"/>
      <c r="J17" s="203" t="s">
        <v>30</v>
      </c>
      <c r="K17" s="204"/>
      <c r="L17" s="205"/>
      <c r="M17" s="24"/>
      <c r="N17" s="26"/>
    </row>
    <row r="18" spans="1:16" ht="13" customHeight="1" thickBot="1" x14ac:dyDescent="0.3">
      <c r="A18" s="239" t="s">
        <v>31</v>
      </c>
      <c r="B18" s="240"/>
      <c r="C18" s="241"/>
      <c r="D18" s="35">
        <f>N35</f>
        <v>0</v>
      </c>
      <c r="E18" s="36">
        <f>((D13+D16)/(1-N35))*D18</f>
        <v>0</v>
      </c>
      <c r="F18" s="206"/>
      <c r="G18" s="195"/>
      <c r="H18" s="6"/>
      <c r="I18" s="208"/>
      <c r="J18" s="203" t="s">
        <v>32</v>
      </c>
      <c r="K18" s="204"/>
      <c r="L18" s="205"/>
      <c r="M18" s="24"/>
      <c r="N18" s="26"/>
      <c r="O18" s="18"/>
      <c r="P18" s="16"/>
    </row>
    <row r="19" spans="1:16" ht="13" customHeight="1" thickTop="1" thickBot="1" x14ac:dyDescent="0.3">
      <c r="A19" s="227" t="s">
        <v>33</v>
      </c>
      <c r="B19" s="228"/>
      <c r="C19" s="229"/>
      <c r="D19" s="230">
        <f>D17+E18</f>
        <v>11439.944415000002</v>
      </c>
      <c r="E19" s="231"/>
      <c r="F19" s="15"/>
      <c r="G19" s="16"/>
      <c r="H19" s="6"/>
      <c r="I19" s="208"/>
      <c r="J19" s="203" t="s">
        <v>34</v>
      </c>
      <c r="K19" s="204"/>
      <c r="L19" s="205"/>
      <c r="M19" s="24"/>
      <c r="N19" s="26"/>
      <c r="O19" s="232"/>
      <c r="P19" s="233"/>
    </row>
    <row r="20" spans="1:16" ht="13" customHeight="1" thickTop="1" thickBot="1" x14ac:dyDescent="0.3">
      <c r="A20" s="234" t="s">
        <v>35</v>
      </c>
      <c r="B20" s="235"/>
      <c r="C20" s="236"/>
      <c r="D20" s="237">
        <f>IF(D19=0,0,D19/E9)</f>
        <v>1.6401354000000004</v>
      </c>
      <c r="E20" s="238" t="e">
        <f>D19+#REF!</f>
        <v>#REF!</v>
      </c>
      <c r="F20" s="206"/>
      <c r="G20" s="195"/>
      <c r="H20" s="6"/>
      <c r="I20" s="208"/>
      <c r="J20" s="203" t="s">
        <v>36</v>
      </c>
      <c r="K20" s="204"/>
      <c r="L20" s="205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5"/>
      <c r="G21" s="195"/>
      <c r="H21" s="6"/>
      <c r="I21" s="208"/>
      <c r="J21" s="203" t="s">
        <v>38</v>
      </c>
      <c r="K21" s="204"/>
      <c r="L21" s="205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09"/>
      <c r="J22" s="192" t="s">
        <v>40</v>
      </c>
      <c r="K22" s="193"/>
      <c r="L22" s="194"/>
      <c r="M22" s="28"/>
      <c r="N22" s="29"/>
      <c r="O22" s="206"/>
      <c r="P22" s="195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207" t="s">
        <v>42</v>
      </c>
      <c r="J23" s="210" t="s">
        <v>43</v>
      </c>
      <c r="K23" s="211"/>
      <c r="L23" s="212"/>
      <c r="M23" s="30"/>
      <c r="N23" s="25"/>
      <c r="O23" s="206"/>
      <c r="P23" s="195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208"/>
      <c r="J24" s="203" t="s">
        <v>45</v>
      </c>
      <c r="K24" s="204"/>
      <c r="L24" s="205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08"/>
      <c r="J25" s="203" t="s">
        <v>46</v>
      </c>
      <c r="K25" s="204"/>
      <c r="L25" s="205"/>
      <c r="M25" s="24"/>
      <c r="N25" s="26"/>
      <c r="O25" s="206"/>
      <c r="P25" s="195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09"/>
      <c r="J26" s="192" t="s">
        <v>47</v>
      </c>
      <c r="K26" s="193"/>
      <c r="L26" s="194"/>
      <c r="M26" s="28"/>
      <c r="N26" s="29"/>
      <c r="O26" s="195"/>
      <c r="P26" s="195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6" t="s">
        <v>48</v>
      </c>
      <c r="J27" s="197"/>
      <c r="K27" s="197"/>
      <c r="L27" s="198"/>
      <c r="M27" s="199">
        <f>SUM(N9:N26)</f>
        <v>6975</v>
      </c>
      <c r="N27" s="200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1" t="s">
        <v>51</v>
      </c>
      <c r="B30" s="202"/>
      <c r="C30" s="160" t="s">
        <v>52</v>
      </c>
      <c r="D30" s="172"/>
      <c r="E30" s="173"/>
      <c r="F30" s="160" t="s">
        <v>53</v>
      </c>
      <c r="G30" s="172"/>
      <c r="H30" s="172"/>
      <c r="I30" s="172"/>
      <c r="J30" s="173"/>
      <c r="K30" s="45"/>
      <c r="L30" s="160" t="s">
        <v>54</v>
      </c>
      <c r="M30" s="173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179" t="s">
        <v>57</v>
      </c>
      <c r="D31" s="180"/>
      <c r="E31" s="49">
        <f>'POSTO 1'!E31</f>
        <v>8.3299999999999999E-2</v>
      </c>
      <c r="F31" s="181" t="s">
        <v>58</v>
      </c>
      <c r="G31" s="182"/>
      <c r="H31" s="182"/>
      <c r="I31" s="179"/>
      <c r="J31" s="50">
        <f>'POSTO 1'!J31</f>
        <v>0</v>
      </c>
      <c r="K31" s="51"/>
      <c r="L31" s="183" t="s">
        <v>59</v>
      </c>
      <c r="M31" s="184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185" t="s">
        <v>62</v>
      </c>
      <c r="G32" s="186"/>
      <c r="H32" s="186"/>
      <c r="I32" s="167"/>
      <c r="J32" s="57">
        <f>B36*J31</f>
        <v>0</v>
      </c>
      <c r="K32" s="51"/>
      <c r="L32" s="187" t="s">
        <v>63</v>
      </c>
      <c r="M32" s="188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185" t="s">
        <v>65</v>
      </c>
      <c r="D33" s="167"/>
      <c r="E33" s="59">
        <f>'POSTO 1'!E33</f>
        <v>0.11</v>
      </c>
      <c r="F33" s="189" t="s">
        <v>66</v>
      </c>
      <c r="G33" s="190"/>
      <c r="H33" s="190"/>
      <c r="I33" s="191"/>
      <c r="J33" s="60">
        <f>(((0.08*0.5*0.9*(1+(5/56)+(5/56)+(1/3)*(5/56)))))</f>
        <v>4.3499999999999997E-2</v>
      </c>
      <c r="K33" s="6"/>
      <c r="L33" s="187" t="s">
        <v>67</v>
      </c>
      <c r="M33" s="188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167" t="s">
        <v>69</v>
      </c>
      <c r="D34" s="168"/>
      <c r="E34" s="61">
        <f>'POSTO 1'!E34</f>
        <v>0</v>
      </c>
      <c r="F34" s="154" t="s">
        <v>70</v>
      </c>
      <c r="G34" s="156"/>
      <c r="H34" s="156"/>
      <c r="I34" s="155"/>
      <c r="J34" s="62">
        <f>SUM(J31:J33)</f>
        <v>4.3499999999999997E-2</v>
      </c>
      <c r="K34" s="6"/>
      <c r="L34" s="169" t="s">
        <v>155</v>
      </c>
      <c r="M34" s="170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4" t="s">
        <v>73</v>
      </c>
      <c r="M35" s="171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160" t="s">
        <v>78</v>
      </c>
      <c r="G37" s="172"/>
      <c r="H37" s="172"/>
      <c r="I37" s="172"/>
      <c r="J37" s="173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174" t="s">
        <v>80</v>
      </c>
      <c r="D38" s="175"/>
      <c r="E38" s="69">
        <f>'POSTO 1'!E38</f>
        <v>0</v>
      </c>
      <c r="F38" s="176" t="s">
        <v>81</v>
      </c>
      <c r="G38" s="177"/>
      <c r="H38" s="177"/>
      <c r="I38" s="178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154" t="s">
        <v>84</v>
      </c>
      <c r="D39" s="155"/>
      <c r="E39" s="62">
        <f>SUM(E31:E38)</f>
        <v>0.1933</v>
      </c>
      <c r="F39" s="154" t="s">
        <v>85</v>
      </c>
      <c r="G39" s="156"/>
      <c r="H39" s="156"/>
      <c r="I39" s="155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157" t="s">
        <v>90</v>
      </c>
      <c r="J43" s="158"/>
      <c r="K43" s="158"/>
      <c r="L43" s="158"/>
      <c r="M43" s="158"/>
      <c r="N43" s="159"/>
      <c r="O43" s="6"/>
      <c r="P43" s="6"/>
    </row>
    <row r="44" spans="1:16" ht="39" customHeight="1" thickBot="1" x14ac:dyDescent="0.3">
      <c r="A44" s="160" t="s">
        <v>4</v>
      </c>
      <c r="B44" s="161"/>
      <c r="C44" s="82" t="s">
        <v>91</v>
      </c>
      <c r="D44" s="82" t="s">
        <v>92</v>
      </c>
      <c r="E44" s="82" t="s">
        <v>93</v>
      </c>
      <c r="F44" s="162" t="s">
        <v>94</v>
      </c>
      <c r="G44" s="163"/>
      <c r="H44" s="6"/>
      <c r="I44" s="164" t="s">
        <v>95</v>
      </c>
      <c r="J44" s="165"/>
      <c r="K44" s="165"/>
      <c r="L44" s="165"/>
      <c r="M44" s="166"/>
      <c r="N44" s="83"/>
      <c r="O44" s="6"/>
      <c r="P44" s="6"/>
    </row>
    <row r="45" spans="1:16" ht="20.149999999999999" customHeight="1" thickBot="1" x14ac:dyDescent="0.3">
      <c r="A45" s="145" t="str">
        <f>D7</f>
        <v xml:space="preserve">Arquiteto de Software </v>
      </c>
      <c r="B45" s="146"/>
      <c r="C45" s="105">
        <f>Consolidação!D20</f>
        <v>5</v>
      </c>
      <c r="D45" s="105">
        <f>Consolidação!C20</f>
        <v>176</v>
      </c>
      <c r="E45" s="103">
        <f>D19</f>
        <v>11439.944415000002</v>
      </c>
      <c r="F45" s="147">
        <f>D45</f>
        <v>176</v>
      </c>
      <c r="G45" s="148"/>
      <c r="H45" s="6"/>
      <c r="I45" s="134" t="s">
        <v>96</v>
      </c>
      <c r="J45" s="135"/>
      <c r="K45" s="135"/>
      <c r="L45" s="135"/>
      <c r="M45" s="136"/>
      <c r="N45" s="85"/>
      <c r="O45" s="6"/>
      <c r="P45" s="6"/>
    </row>
    <row r="46" spans="1:16" ht="18" customHeight="1" thickBot="1" x14ac:dyDescent="0.3">
      <c r="A46" s="149" t="s">
        <v>97</v>
      </c>
      <c r="B46" s="150"/>
      <c r="C46" s="150"/>
      <c r="D46" s="150"/>
      <c r="E46" s="151"/>
      <c r="F46" s="152">
        <f>IF(D45=0,0,ROUND(((E45/D45)*F45),2))</f>
        <v>11439.94</v>
      </c>
      <c r="G46" s="153"/>
      <c r="H46" s="6"/>
      <c r="I46" s="134" t="s">
        <v>98</v>
      </c>
      <c r="J46" s="135"/>
      <c r="K46" s="135"/>
      <c r="L46" s="135"/>
      <c r="M46" s="136"/>
      <c r="N46" s="86"/>
      <c r="O46" s="6"/>
      <c r="P46" s="6"/>
    </row>
    <row r="47" spans="1:16" ht="18" customHeight="1" thickTop="1" thickBot="1" x14ac:dyDescent="0.3">
      <c r="A47" s="129" t="s">
        <v>184</v>
      </c>
      <c r="B47" s="130"/>
      <c r="C47" s="130"/>
      <c r="D47" s="130"/>
      <c r="E47" s="131"/>
      <c r="F47" s="132">
        <f>F46*C45</f>
        <v>57199.700000000004</v>
      </c>
      <c r="G47" s="133"/>
      <c r="H47" s="6"/>
      <c r="I47" s="134" t="s">
        <v>100</v>
      </c>
      <c r="J47" s="135"/>
      <c r="K47" s="135"/>
      <c r="L47" s="135"/>
      <c r="M47" s="136"/>
      <c r="N47" s="87"/>
      <c r="O47" s="6"/>
      <c r="P47" s="6"/>
    </row>
    <row r="48" spans="1:16" ht="18" customHeight="1" thickTop="1" thickBot="1" x14ac:dyDescent="0.3">
      <c r="A48" s="137" t="s">
        <v>185</v>
      </c>
      <c r="B48" s="138"/>
      <c r="C48" s="138"/>
      <c r="D48" s="138"/>
      <c r="E48" s="139"/>
      <c r="F48" s="140">
        <f>F47*N48</f>
        <v>1372792.8</v>
      </c>
      <c r="G48" s="141"/>
      <c r="H48" s="6"/>
      <c r="I48" s="142" t="s">
        <v>102</v>
      </c>
      <c r="J48" s="143"/>
      <c r="K48" s="143"/>
      <c r="L48" s="143"/>
      <c r="M48" s="144"/>
      <c r="N48" s="112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128" t="s">
        <v>104</v>
      </c>
      <c r="B50" s="128"/>
      <c r="C50" s="128"/>
      <c r="D50" s="128"/>
      <c r="E50" s="128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cFA9viQ0srawg8eFVkjiSYbM4PqXqmdZzgPMTULZH24L3h0jlNpWNwLeECSaHKec83w6ObTxxAeqpYbk1m5Adg==" saltValue="EoIfzzlyVkcoDbqS7W1fQQ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442E3-BCC5-41A4-835B-2C2B11D08EB3}">
  <sheetPr>
    <pageSetUpPr fitToPage="1"/>
  </sheetPr>
  <dimension ref="A1:R60"/>
  <sheetViews>
    <sheetView showGridLines="0" topLeftCell="F2" zoomScale="106" zoomScaleNormal="106" workbookViewId="0">
      <selection activeCell="J2" sqref="J2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52" t="s">
        <v>114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3" t="s">
        <v>1</v>
      </c>
      <c r="B5" s="253"/>
      <c r="C5" s="253"/>
      <c r="D5" s="253"/>
      <c r="E5" s="253"/>
      <c r="F5" s="253"/>
      <c r="G5" s="253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4" t="s">
        <v>2</v>
      </c>
      <c r="B6" s="255"/>
      <c r="C6" s="255"/>
      <c r="D6" s="255"/>
      <c r="E6" s="163"/>
      <c r="F6" s="7"/>
      <c r="G6" s="7"/>
      <c r="H6" s="6"/>
      <c r="I6" s="254" t="s">
        <v>3</v>
      </c>
      <c r="J6" s="255"/>
      <c r="K6" s="255"/>
      <c r="L6" s="255"/>
      <c r="M6" s="255"/>
      <c r="N6" s="163"/>
      <c r="O6" s="8"/>
      <c r="P6" s="7"/>
    </row>
    <row r="7" spans="1:18" ht="42" customHeight="1" x14ac:dyDescent="0.25">
      <c r="A7" s="256" t="s">
        <v>4</v>
      </c>
      <c r="B7" s="257"/>
      <c r="C7" s="258"/>
      <c r="D7" s="262" t="str">
        <f>Consolidação!B21</f>
        <v xml:space="preserve">Arquiteto de Banco de Dados </v>
      </c>
      <c r="E7" s="263"/>
      <c r="F7" s="259"/>
      <c r="G7" s="260"/>
      <c r="H7" s="6"/>
      <c r="I7" s="259" t="s">
        <v>4</v>
      </c>
      <c r="J7" s="260"/>
      <c r="K7" s="260"/>
      <c r="L7" s="261"/>
      <c r="M7" s="264" t="str">
        <f>D7</f>
        <v xml:space="preserve">Arquiteto de Banco de Dados </v>
      </c>
      <c r="N7" s="265"/>
      <c r="O7" s="259"/>
      <c r="P7" s="260"/>
    </row>
    <row r="8" spans="1:18" ht="13" customHeight="1" thickBot="1" x14ac:dyDescent="0.3">
      <c r="A8" s="259"/>
      <c r="B8" s="260"/>
      <c r="C8" s="261"/>
      <c r="D8" s="9" t="s">
        <v>5</v>
      </c>
      <c r="E8" s="10" t="s">
        <v>6</v>
      </c>
      <c r="F8" s="11"/>
      <c r="G8" s="12"/>
      <c r="H8" s="6"/>
      <c r="I8" s="259"/>
      <c r="J8" s="260"/>
      <c r="K8" s="260"/>
      <c r="L8" s="261"/>
      <c r="M8" s="9" t="s">
        <v>5</v>
      </c>
      <c r="N8" s="10" t="s">
        <v>6</v>
      </c>
      <c r="O8" s="11"/>
      <c r="P8" s="12"/>
    </row>
    <row r="9" spans="1:18" ht="13" customHeight="1" x14ac:dyDescent="0.25">
      <c r="A9" s="246" t="s">
        <v>7</v>
      </c>
      <c r="B9" s="247"/>
      <c r="C9" s="248"/>
      <c r="D9" s="13"/>
      <c r="E9" s="14">
        <f>SUM(N9:N15)</f>
        <v>6300</v>
      </c>
      <c r="F9" s="15"/>
      <c r="G9" s="16"/>
      <c r="H9" s="6"/>
      <c r="I9" s="207" t="s">
        <v>8</v>
      </c>
      <c r="J9" s="249" t="s">
        <v>9</v>
      </c>
      <c r="K9" s="250"/>
      <c r="L9" s="251"/>
      <c r="M9" s="17"/>
      <c r="N9" s="104">
        <f>Consolidação!E21</f>
        <v>6300</v>
      </c>
      <c r="O9" s="18"/>
      <c r="P9" s="16"/>
    </row>
    <row r="10" spans="1:18" ht="13" customHeight="1" x14ac:dyDescent="0.25">
      <c r="A10" s="219" t="s">
        <v>10</v>
      </c>
      <c r="B10" s="220"/>
      <c r="C10" s="221"/>
      <c r="D10" s="19">
        <f>J41</f>
        <v>0.64013540000000013</v>
      </c>
      <c r="E10" s="20">
        <f>E9*J41</f>
        <v>4032.8530200000009</v>
      </c>
      <c r="F10" s="15"/>
      <c r="G10" s="16"/>
      <c r="H10" s="6"/>
      <c r="I10" s="208"/>
      <c r="J10" s="203" t="s">
        <v>11</v>
      </c>
      <c r="K10" s="204"/>
      <c r="L10" s="205"/>
      <c r="M10" s="21"/>
      <c r="N10" s="22">
        <f>M10*N9</f>
        <v>0</v>
      </c>
      <c r="O10" s="18"/>
      <c r="P10" s="16"/>
    </row>
    <row r="11" spans="1:18" ht="13" customHeight="1" x14ac:dyDescent="0.25">
      <c r="A11" s="219" t="s">
        <v>12</v>
      </c>
      <c r="B11" s="220"/>
      <c r="C11" s="221"/>
      <c r="D11" s="19"/>
      <c r="E11" s="20">
        <f>SUM(N16:N22)</f>
        <v>0</v>
      </c>
      <c r="F11" s="15"/>
      <c r="G11" s="16"/>
      <c r="H11" s="23"/>
      <c r="I11" s="208"/>
      <c r="J11" s="203" t="s">
        <v>13</v>
      </c>
      <c r="K11" s="204"/>
      <c r="L11" s="205"/>
      <c r="M11" s="21"/>
      <c r="N11" s="22">
        <f>N9*M11</f>
        <v>0</v>
      </c>
      <c r="O11" s="18"/>
      <c r="P11" s="16"/>
    </row>
    <row r="12" spans="1:18" ht="13" customHeight="1" x14ac:dyDescent="0.25">
      <c r="A12" s="219" t="s">
        <v>14</v>
      </c>
      <c r="B12" s="220"/>
      <c r="C12" s="221"/>
      <c r="D12" s="19"/>
      <c r="E12" s="20">
        <f>SUM(N23:N26)</f>
        <v>0</v>
      </c>
      <c r="F12" s="15"/>
      <c r="G12" s="16"/>
      <c r="H12" s="6"/>
      <c r="I12" s="208"/>
      <c r="J12" s="203" t="s">
        <v>15</v>
      </c>
      <c r="K12" s="204"/>
      <c r="L12" s="205"/>
      <c r="M12" s="24"/>
      <c r="N12" s="25"/>
      <c r="O12" s="18"/>
      <c r="P12" s="16"/>
    </row>
    <row r="13" spans="1:18" ht="13" customHeight="1" thickBot="1" x14ac:dyDescent="0.3">
      <c r="A13" s="222" t="s">
        <v>16</v>
      </c>
      <c r="B13" s="223"/>
      <c r="C13" s="224"/>
      <c r="D13" s="225">
        <f>SUM(E9:E12)</f>
        <v>10332.85302</v>
      </c>
      <c r="E13" s="226"/>
      <c r="F13" s="15"/>
      <c r="G13" s="16"/>
      <c r="H13" s="6"/>
      <c r="I13" s="208"/>
      <c r="J13" s="203" t="s">
        <v>17</v>
      </c>
      <c r="K13" s="204"/>
      <c r="L13" s="205"/>
      <c r="M13" s="24"/>
      <c r="N13" s="26"/>
      <c r="O13" s="18"/>
      <c r="P13" s="16"/>
    </row>
    <row r="14" spans="1:18" ht="13" customHeight="1" x14ac:dyDescent="0.25">
      <c r="A14" s="219" t="s">
        <v>18</v>
      </c>
      <c r="B14" s="220"/>
      <c r="C14" s="221"/>
      <c r="D14" s="27">
        <f>'POSTO 1'!D14</f>
        <v>0</v>
      </c>
      <c r="E14" s="20">
        <f>D13*D14</f>
        <v>0</v>
      </c>
      <c r="F14" s="242"/>
      <c r="G14" s="243"/>
      <c r="H14" s="6"/>
      <c r="I14" s="208"/>
      <c r="J14" s="203" t="s">
        <v>19</v>
      </c>
      <c r="K14" s="204"/>
      <c r="L14" s="205"/>
      <c r="M14" s="24"/>
      <c r="N14" s="26"/>
      <c r="O14" s="244" t="s">
        <v>20</v>
      </c>
      <c r="P14" s="213" t="s">
        <v>21</v>
      </c>
      <c r="Q14" s="215" t="s">
        <v>22</v>
      </c>
      <c r="R14" s="217" t="s">
        <v>23</v>
      </c>
    </row>
    <row r="15" spans="1:18" ht="13" customHeight="1" thickBot="1" x14ac:dyDescent="0.3">
      <c r="A15" s="219" t="s">
        <v>24</v>
      </c>
      <c r="B15" s="220"/>
      <c r="C15" s="221"/>
      <c r="D15" s="27">
        <f>'POSTO 1'!D15</f>
        <v>0</v>
      </c>
      <c r="E15" s="20">
        <f>D15*(D13+E14)</f>
        <v>0</v>
      </c>
      <c r="F15" s="15"/>
      <c r="G15" s="16"/>
      <c r="H15" s="6"/>
      <c r="I15" s="209"/>
      <c r="J15" s="192" t="s">
        <v>25</v>
      </c>
      <c r="K15" s="193"/>
      <c r="L15" s="194"/>
      <c r="M15" s="28"/>
      <c r="N15" s="29"/>
      <c r="O15" s="245"/>
      <c r="P15" s="214"/>
      <c r="Q15" s="216"/>
      <c r="R15" s="218"/>
    </row>
    <row r="16" spans="1:18" ht="13" customHeight="1" thickBot="1" x14ac:dyDescent="0.3">
      <c r="A16" s="222" t="s">
        <v>26</v>
      </c>
      <c r="B16" s="223"/>
      <c r="C16" s="224"/>
      <c r="D16" s="225">
        <f>SUM(E14:E15)</f>
        <v>0</v>
      </c>
      <c r="E16" s="226"/>
      <c r="F16" s="15"/>
      <c r="G16" s="16"/>
      <c r="H16" s="6"/>
      <c r="I16" s="207" t="s">
        <v>27</v>
      </c>
      <c r="J16" s="210" t="s">
        <v>28</v>
      </c>
      <c r="K16" s="211"/>
      <c r="L16" s="212"/>
      <c r="M16" s="30"/>
      <c r="N16" s="31" t="str">
        <f>IF(R16&lt;0,"0",R16)</f>
        <v>0</v>
      </c>
      <c r="O16" s="32"/>
      <c r="P16" s="33"/>
      <c r="Q16" s="107">
        <v>22</v>
      </c>
      <c r="R16" s="34">
        <f>(O16*P16)*(Q16)-(N9*0.06)</f>
        <v>-378</v>
      </c>
    </row>
    <row r="17" spans="1:16" ht="13" customHeight="1" x14ac:dyDescent="0.25">
      <c r="A17" s="222" t="s">
        <v>29</v>
      </c>
      <c r="B17" s="223"/>
      <c r="C17" s="224"/>
      <c r="D17" s="225">
        <f>D13+D16</f>
        <v>10332.85302</v>
      </c>
      <c r="E17" s="226"/>
      <c r="F17" s="206"/>
      <c r="G17" s="195"/>
      <c r="H17" s="6"/>
      <c r="I17" s="208"/>
      <c r="J17" s="203" t="s">
        <v>30</v>
      </c>
      <c r="K17" s="204"/>
      <c r="L17" s="205"/>
      <c r="M17" s="24"/>
      <c r="N17" s="26"/>
    </row>
    <row r="18" spans="1:16" ht="13" customHeight="1" thickBot="1" x14ac:dyDescent="0.3">
      <c r="A18" s="239" t="s">
        <v>31</v>
      </c>
      <c r="B18" s="240"/>
      <c r="C18" s="241"/>
      <c r="D18" s="35">
        <f>N35</f>
        <v>0</v>
      </c>
      <c r="E18" s="36">
        <f>((D13+D16)/(1-N35))*D18</f>
        <v>0</v>
      </c>
      <c r="F18" s="206"/>
      <c r="G18" s="195"/>
      <c r="H18" s="6"/>
      <c r="I18" s="208"/>
      <c r="J18" s="203" t="s">
        <v>32</v>
      </c>
      <c r="K18" s="204"/>
      <c r="L18" s="205"/>
      <c r="M18" s="24"/>
      <c r="N18" s="26"/>
      <c r="O18" s="18"/>
      <c r="P18" s="16"/>
    </row>
    <row r="19" spans="1:16" ht="13" customHeight="1" thickTop="1" thickBot="1" x14ac:dyDescent="0.3">
      <c r="A19" s="227" t="s">
        <v>33</v>
      </c>
      <c r="B19" s="228"/>
      <c r="C19" s="229"/>
      <c r="D19" s="230">
        <f>D17+E18</f>
        <v>10332.85302</v>
      </c>
      <c r="E19" s="231"/>
      <c r="F19" s="15"/>
      <c r="G19" s="16"/>
      <c r="H19" s="6"/>
      <c r="I19" s="208"/>
      <c r="J19" s="203" t="s">
        <v>34</v>
      </c>
      <c r="K19" s="204"/>
      <c r="L19" s="205"/>
      <c r="M19" s="24"/>
      <c r="N19" s="26"/>
      <c r="O19" s="232"/>
      <c r="P19" s="233"/>
    </row>
    <row r="20" spans="1:16" ht="13" customHeight="1" thickTop="1" thickBot="1" x14ac:dyDescent="0.3">
      <c r="A20" s="234" t="s">
        <v>35</v>
      </c>
      <c r="B20" s="235"/>
      <c r="C20" s="236"/>
      <c r="D20" s="237">
        <f>IF(D19=0,0,D19/E9)</f>
        <v>1.6401354000000001</v>
      </c>
      <c r="E20" s="238" t="e">
        <f>D19+#REF!</f>
        <v>#REF!</v>
      </c>
      <c r="F20" s="206"/>
      <c r="G20" s="195"/>
      <c r="H20" s="6"/>
      <c r="I20" s="208"/>
      <c r="J20" s="203" t="s">
        <v>36</v>
      </c>
      <c r="K20" s="204"/>
      <c r="L20" s="205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5"/>
      <c r="G21" s="195"/>
      <c r="H21" s="6"/>
      <c r="I21" s="208"/>
      <c r="J21" s="203" t="s">
        <v>38</v>
      </c>
      <c r="K21" s="204"/>
      <c r="L21" s="205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09"/>
      <c r="J22" s="192" t="s">
        <v>40</v>
      </c>
      <c r="K22" s="193"/>
      <c r="L22" s="194"/>
      <c r="M22" s="28"/>
      <c r="N22" s="29"/>
      <c r="O22" s="206"/>
      <c r="P22" s="195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207" t="s">
        <v>42</v>
      </c>
      <c r="J23" s="210" t="s">
        <v>43</v>
      </c>
      <c r="K23" s="211"/>
      <c r="L23" s="212"/>
      <c r="M23" s="30"/>
      <c r="N23" s="25"/>
      <c r="O23" s="206"/>
      <c r="P23" s="195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208"/>
      <c r="J24" s="203" t="s">
        <v>45</v>
      </c>
      <c r="K24" s="204"/>
      <c r="L24" s="205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08"/>
      <c r="J25" s="203" t="s">
        <v>46</v>
      </c>
      <c r="K25" s="204"/>
      <c r="L25" s="205"/>
      <c r="M25" s="24"/>
      <c r="N25" s="26"/>
      <c r="O25" s="206"/>
      <c r="P25" s="195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09"/>
      <c r="J26" s="192" t="s">
        <v>47</v>
      </c>
      <c r="K26" s="193"/>
      <c r="L26" s="194"/>
      <c r="M26" s="28"/>
      <c r="N26" s="29"/>
      <c r="O26" s="195"/>
      <c r="P26" s="195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6" t="s">
        <v>48</v>
      </c>
      <c r="J27" s="197"/>
      <c r="K27" s="197"/>
      <c r="L27" s="198"/>
      <c r="M27" s="199">
        <f>SUM(N9:N26)</f>
        <v>6300</v>
      </c>
      <c r="N27" s="200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1" t="s">
        <v>51</v>
      </c>
      <c r="B30" s="202"/>
      <c r="C30" s="160" t="s">
        <v>52</v>
      </c>
      <c r="D30" s="172"/>
      <c r="E30" s="173"/>
      <c r="F30" s="160" t="s">
        <v>53</v>
      </c>
      <c r="G30" s="172"/>
      <c r="H30" s="172"/>
      <c r="I30" s="172"/>
      <c r="J30" s="173"/>
      <c r="K30" s="45"/>
      <c r="L30" s="160" t="s">
        <v>54</v>
      </c>
      <c r="M30" s="173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179" t="s">
        <v>57</v>
      </c>
      <c r="D31" s="180"/>
      <c r="E31" s="49">
        <f>'POSTO 1'!E31</f>
        <v>8.3299999999999999E-2</v>
      </c>
      <c r="F31" s="181" t="s">
        <v>58</v>
      </c>
      <c r="G31" s="182"/>
      <c r="H31" s="182"/>
      <c r="I31" s="179"/>
      <c r="J31" s="50">
        <f>'POSTO 1'!J31</f>
        <v>0</v>
      </c>
      <c r="K31" s="51"/>
      <c r="L31" s="183" t="s">
        <v>59</v>
      </c>
      <c r="M31" s="184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185" t="s">
        <v>62</v>
      </c>
      <c r="G32" s="186"/>
      <c r="H32" s="186"/>
      <c r="I32" s="167"/>
      <c r="J32" s="57">
        <f>B36*J31</f>
        <v>0</v>
      </c>
      <c r="K32" s="51"/>
      <c r="L32" s="187" t="s">
        <v>63</v>
      </c>
      <c r="M32" s="188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185" t="s">
        <v>65</v>
      </c>
      <c r="D33" s="167"/>
      <c r="E33" s="59">
        <f>'POSTO 1'!E33</f>
        <v>0.11</v>
      </c>
      <c r="F33" s="189" t="s">
        <v>66</v>
      </c>
      <c r="G33" s="190"/>
      <c r="H33" s="190"/>
      <c r="I33" s="191"/>
      <c r="J33" s="60">
        <f>(((0.08*0.5*0.9*(1+(5/56)+(5/56)+(1/3)*(5/56)))))</f>
        <v>4.3499999999999997E-2</v>
      </c>
      <c r="K33" s="6"/>
      <c r="L33" s="187" t="s">
        <v>67</v>
      </c>
      <c r="M33" s="188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167" t="s">
        <v>69</v>
      </c>
      <c r="D34" s="168"/>
      <c r="E34" s="61">
        <f>'POSTO 1'!E34</f>
        <v>0</v>
      </c>
      <c r="F34" s="154" t="s">
        <v>70</v>
      </c>
      <c r="G34" s="156"/>
      <c r="H34" s="156"/>
      <c r="I34" s="155"/>
      <c r="J34" s="62">
        <f>SUM(J31:J33)</f>
        <v>4.3499999999999997E-2</v>
      </c>
      <c r="K34" s="6"/>
      <c r="L34" s="169" t="s">
        <v>155</v>
      </c>
      <c r="M34" s="170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4" t="s">
        <v>73</v>
      </c>
      <c r="M35" s="171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160" t="s">
        <v>78</v>
      </c>
      <c r="G37" s="172"/>
      <c r="H37" s="172"/>
      <c r="I37" s="172"/>
      <c r="J37" s="173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174" t="s">
        <v>80</v>
      </c>
      <c r="D38" s="175"/>
      <c r="E38" s="69">
        <f>'POSTO 1'!E38</f>
        <v>0</v>
      </c>
      <c r="F38" s="176" t="s">
        <v>81</v>
      </c>
      <c r="G38" s="177"/>
      <c r="H38" s="177"/>
      <c r="I38" s="178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154" t="s">
        <v>84</v>
      </c>
      <c r="D39" s="155"/>
      <c r="E39" s="62">
        <f>SUM(E31:E38)</f>
        <v>0.1933</v>
      </c>
      <c r="F39" s="154" t="s">
        <v>85</v>
      </c>
      <c r="G39" s="156"/>
      <c r="H39" s="156"/>
      <c r="I39" s="155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157" t="s">
        <v>90</v>
      </c>
      <c r="J43" s="158"/>
      <c r="K43" s="158"/>
      <c r="L43" s="158"/>
      <c r="M43" s="158"/>
      <c r="N43" s="159"/>
      <c r="O43" s="6"/>
      <c r="P43" s="6"/>
    </row>
    <row r="44" spans="1:16" ht="39" customHeight="1" thickBot="1" x14ac:dyDescent="0.3">
      <c r="A44" s="160" t="s">
        <v>4</v>
      </c>
      <c r="B44" s="161"/>
      <c r="C44" s="82" t="s">
        <v>91</v>
      </c>
      <c r="D44" s="82" t="s">
        <v>92</v>
      </c>
      <c r="E44" s="82" t="s">
        <v>93</v>
      </c>
      <c r="F44" s="162" t="s">
        <v>94</v>
      </c>
      <c r="G44" s="163"/>
      <c r="H44" s="6"/>
      <c r="I44" s="164" t="s">
        <v>95</v>
      </c>
      <c r="J44" s="165"/>
      <c r="K44" s="165"/>
      <c r="L44" s="165"/>
      <c r="M44" s="166"/>
      <c r="N44" s="83"/>
      <c r="O44" s="6"/>
      <c r="P44" s="6"/>
    </row>
    <row r="45" spans="1:16" ht="20.149999999999999" customHeight="1" thickBot="1" x14ac:dyDescent="0.3">
      <c r="A45" s="145" t="str">
        <f>D7</f>
        <v xml:space="preserve">Arquiteto de Banco de Dados </v>
      </c>
      <c r="B45" s="146"/>
      <c r="C45" s="105">
        <f>Consolidação!D21</f>
        <v>14</v>
      </c>
      <c r="D45" s="105">
        <f>Consolidação!C21</f>
        <v>176</v>
      </c>
      <c r="E45" s="84">
        <f>D19</f>
        <v>10332.85302</v>
      </c>
      <c r="F45" s="147">
        <f>D45</f>
        <v>176</v>
      </c>
      <c r="G45" s="148"/>
      <c r="H45" s="6"/>
      <c r="I45" s="134" t="s">
        <v>96</v>
      </c>
      <c r="J45" s="135"/>
      <c r="K45" s="135"/>
      <c r="L45" s="135"/>
      <c r="M45" s="136"/>
      <c r="N45" s="85"/>
      <c r="O45" s="6"/>
      <c r="P45" s="6"/>
    </row>
    <row r="46" spans="1:16" ht="18" customHeight="1" thickBot="1" x14ac:dyDescent="0.3">
      <c r="A46" s="149" t="s">
        <v>97</v>
      </c>
      <c r="B46" s="150"/>
      <c r="C46" s="150"/>
      <c r="D46" s="150"/>
      <c r="E46" s="151"/>
      <c r="F46" s="152">
        <f>IF(D45=0,0,ROUND(((E45/D45)*F45),2))</f>
        <v>10332.85</v>
      </c>
      <c r="G46" s="153"/>
      <c r="H46" s="6"/>
      <c r="I46" s="134" t="s">
        <v>98</v>
      </c>
      <c r="J46" s="135"/>
      <c r="K46" s="135"/>
      <c r="L46" s="135"/>
      <c r="M46" s="136"/>
      <c r="N46" s="86"/>
      <c r="O46" s="6"/>
      <c r="P46" s="6"/>
    </row>
    <row r="47" spans="1:16" ht="18" customHeight="1" thickTop="1" thickBot="1" x14ac:dyDescent="0.3">
      <c r="A47" s="129" t="s">
        <v>186</v>
      </c>
      <c r="B47" s="130"/>
      <c r="C47" s="130"/>
      <c r="D47" s="130"/>
      <c r="E47" s="131"/>
      <c r="F47" s="132">
        <f>F46*C45</f>
        <v>144659.9</v>
      </c>
      <c r="G47" s="133"/>
      <c r="H47" s="6"/>
      <c r="I47" s="134" t="s">
        <v>100</v>
      </c>
      <c r="J47" s="135"/>
      <c r="K47" s="135"/>
      <c r="L47" s="135"/>
      <c r="M47" s="136"/>
      <c r="N47" s="87"/>
      <c r="O47" s="6"/>
      <c r="P47" s="6"/>
    </row>
    <row r="48" spans="1:16" ht="18" customHeight="1" thickTop="1" thickBot="1" x14ac:dyDescent="0.3">
      <c r="A48" s="137" t="s">
        <v>187</v>
      </c>
      <c r="B48" s="138"/>
      <c r="C48" s="138"/>
      <c r="D48" s="138"/>
      <c r="E48" s="139"/>
      <c r="F48" s="140">
        <f>F47*N48</f>
        <v>3471837.5999999996</v>
      </c>
      <c r="G48" s="141"/>
      <c r="H48" s="6"/>
      <c r="I48" s="142" t="s">
        <v>102</v>
      </c>
      <c r="J48" s="143"/>
      <c r="K48" s="143"/>
      <c r="L48" s="143"/>
      <c r="M48" s="144"/>
      <c r="N48" s="112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128" t="s">
        <v>104</v>
      </c>
      <c r="B50" s="128"/>
      <c r="C50" s="128"/>
      <c r="D50" s="128"/>
      <c r="E50" s="128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oE0TMu9HkILVMTykRWC2uzHcnB+wof6+qdjURFL6WF1Apz6FWXkFJYblgJPtfzr98TgqKg7/ToK+b3HUOFYdBg==" saltValue="Zykopci0Zknke3E+sHGVOg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2EE75-5A01-4332-B8B0-5D13DF8C9AE2}">
  <sheetPr>
    <pageSetUpPr fitToPage="1"/>
  </sheetPr>
  <dimension ref="A1:R60"/>
  <sheetViews>
    <sheetView showGridLines="0" topLeftCell="A2" zoomScale="85" zoomScaleNormal="85" workbookViewId="0">
      <selection activeCell="J2" sqref="J2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52" t="s">
        <v>114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3" t="s">
        <v>1</v>
      </c>
      <c r="B5" s="253"/>
      <c r="C5" s="253"/>
      <c r="D5" s="253"/>
      <c r="E5" s="253"/>
      <c r="F5" s="253"/>
      <c r="G5" s="253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4" t="s">
        <v>2</v>
      </c>
      <c r="B6" s="255"/>
      <c r="C6" s="255"/>
      <c r="D6" s="255"/>
      <c r="E6" s="163"/>
      <c r="F6" s="7"/>
      <c r="G6" s="7"/>
      <c r="H6" s="6"/>
      <c r="I6" s="254" t="s">
        <v>3</v>
      </c>
      <c r="J6" s="255"/>
      <c r="K6" s="255"/>
      <c r="L6" s="255"/>
      <c r="M6" s="255"/>
      <c r="N6" s="163"/>
      <c r="O6" s="8"/>
      <c r="P6" s="7"/>
    </row>
    <row r="7" spans="1:18" ht="42" customHeight="1" x14ac:dyDescent="0.25">
      <c r="A7" s="256" t="s">
        <v>4</v>
      </c>
      <c r="B7" s="257"/>
      <c r="C7" s="258"/>
      <c r="D7" s="262" t="str">
        <f>Consolidação!B22</f>
        <v xml:space="preserve">Analista de Sistemas Operacionais </v>
      </c>
      <c r="E7" s="263"/>
      <c r="F7" s="259"/>
      <c r="G7" s="260"/>
      <c r="H7" s="6"/>
      <c r="I7" s="259" t="s">
        <v>4</v>
      </c>
      <c r="J7" s="260"/>
      <c r="K7" s="260"/>
      <c r="L7" s="261"/>
      <c r="M7" s="264" t="str">
        <f>D7</f>
        <v xml:space="preserve">Analista de Sistemas Operacionais </v>
      </c>
      <c r="N7" s="265"/>
      <c r="O7" s="259"/>
      <c r="P7" s="260"/>
    </row>
    <row r="8" spans="1:18" ht="13" customHeight="1" thickBot="1" x14ac:dyDescent="0.3">
      <c r="A8" s="259"/>
      <c r="B8" s="260"/>
      <c r="C8" s="261"/>
      <c r="D8" s="9" t="s">
        <v>5</v>
      </c>
      <c r="E8" s="10" t="s">
        <v>6</v>
      </c>
      <c r="F8" s="11"/>
      <c r="G8" s="12"/>
      <c r="H8" s="6"/>
      <c r="I8" s="259"/>
      <c r="J8" s="260"/>
      <c r="K8" s="260"/>
      <c r="L8" s="261"/>
      <c r="M8" s="9" t="s">
        <v>5</v>
      </c>
      <c r="N8" s="10" t="s">
        <v>6</v>
      </c>
      <c r="O8" s="11"/>
      <c r="P8" s="12"/>
    </row>
    <row r="9" spans="1:18" ht="13" customHeight="1" x14ac:dyDescent="0.25">
      <c r="A9" s="246" t="s">
        <v>7</v>
      </c>
      <c r="B9" s="247"/>
      <c r="C9" s="248"/>
      <c r="D9" s="13"/>
      <c r="E9" s="14">
        <f>SUM(N9:N15)</f>
        <v>3500</v>
      </c>
      <c r="F9" s="15"/>
      <c r="G9" s="16"/>
      <c r="H9" s="6"/>
      <c r="I9" s="207" t="s">
        <v>8</v>
      </c>
      <c r="J9" s="249" t="s">
        <v>9</v>
      </c>
      <c r="K9" s="250"/>
      <c r="L9" s="251"/>
      <c r="M9" s="17"/>
      <c r="N9" s="104">
        <f>Consolidação!E22</f>
        <v>3500</v>
      </c>
      <c r="O9" s="18"/>
      <c r="P9" s="16"/>
    </row>
    <row r="10" spans="1:18" ht="13" customHeight="1" x14ac:dyDescent="0.25">
      <c r="A10" s="219" t="s">
        <v>10</v>
      </c>
      <c r="B10" s="220"/>
      <c r="C10" s="221"/>
      <c r="D10" s="19">
        <f>J41</f>
        <v>0.64013540000000013</v>
      </c>
      <c r="E10" s="20">
        <f>E9*J41</f>
        <v>2240.4739000000004</v>
      </c>
      <c r="F10" s="15"/>
      <c r="G10" s="16"/>
      <c r="H10" s="6"/>
      <c r="I10" s="208"/>
      <c r="J10" s="203" t="s">
        <v>11</v>
      </c>
      <c r="K10" s="204"/>
      <c r="L10" s="205"/>
      <c r="M10" s="21"/>
      <c r="N10" s="22">
        <f>M10*N9</f>
        <v>0</v>
      </c>
      <c r="O10" s="18"/>
      <c r="P10" s="16"/>
    </row>
    <row r="11" spans="1:18" ht="13" customHeight="1" x14ac:dyDescent="0.25">
      <c r="A11" s="219" t="s">
        <v>12</v>
      </c>
      <c r="B11" s="220"/>
      <c r="C11" s="221"/>
      <c r="D11" s="19"/>
      <c r="E11" s="20">
        <f>SUM(N16:N22)</f>
        <v>0</v>
      </c>
      <c r="F11" s="15"/>
      <c r="G11" s="16"/>
      <c r="H11" s="23"/>
      <c r="I11" s="208"/>
      <c r="J11" s="203" t="s">
        <v>13</v>
      </c>
      <c r="K11" s="204"/>
      <c r="L11" s="205"/>
      <c r="M11" s="21"/>
      <c r="N11" s="22">
        <f>N9*M11</f>
        <v>0</v>
      </c>
      <c r="O11" s="18"/>
      <c r="P11" s="16"/>
    </row>
    <row r="12" spans="1:18" ht="13" customHeight="1" x14ac:dyDescent="0.25">
      <c r="A12" s="219" t="s">
        <v>14</v>
      </c>
      <c r="B12" s="220"/>
      <c r="C12" s="221"/>
      <c r="D12" s="19"/>
      <c r="E12" s="20">
        <f>SUM(N23:N26)</f>
        <v>0</v>
      </c>
      <c r="F12" s="15"/>
      <c r="G12" s="16"/>
      <c r="H12" s="6"/>
      <c r="I12" s="208"/>
      <c r="J12" s="203" t="s">
        <v>15</v>
      </c>
      <c r="K12" s="204"/>
      <c r="L12" s="205"/>
      <c r="M12" s="24"/>
      <c r="N12" s="25"/>
      <c r="O12" s="18"/>
      <c r="P12" s="16"/>
    </row>
    <row r="13" spans="1:18" ht="13" customHeight="1" thickBot="1" x14ac:dyDescent="0.3">
      <c r="A13" s="222" t="s">
        <v>16</v>
      </c>
      <c r="B13" s="223"/>
      <c r="C13" s="224"/>
      <c r="D13" s="225">
        <f>SUM(E9:E12)</f>
        <v>5740.4739000000009</v>
      </c>
      <c r="E13" s="226"/>
      <c r="F13" s="15"/>
      <c r="G13" s="16"/>
      <c r="H13" s="6"/>
      <c r="I13" s="208"/>
      <c r="J13" s="203" t="s">
        <v>17</v>
      </c>
      <c r="K13" s="204"/>
      <c r="L13" s="205"/>
      <c r="M13" s="24"/>
      <c r="N13" s="26"/>
      <c r="O13" s="18"/>
      <c r="P13" s="16"/>
    </row>
    <row r="14" spans="1:18" ht="13" customHeight="1" x14ac:dyDescent="0.25">
      <c r="A14" s="219" t="s">
        <v>18</v>
      </c>
      <c r="B14" s="220"/>
      <c r="C14" s="221"/>
      <c r="D14" s="27">
        <f>'POSTO 1'!D14</f>
        <v>0</v>
      </c>
      <c r="E14" s="20">
        <f>D13*D14</f>
        <v>0</v>
      </c>
      <c r="F14" s="242"/>
      <c r="G14" s="243"/>
      <c r="H14" s="6"/>
      <c r="I14" s="208"/>
      <c r="J14" s="203" t="s">
        <v>19</v>
      </c>
      <c r="K14" s="204"/>
      <c r="L14" s="205"/>
      <c r="M14" s="24"/>
      <c r="N14" s="26"/>
      <c r="O14" s="244" t="s">
        <v>20</v>
      </c>
      <c r="P14" s="213" t="s">
        <v>21</v>
      </c>
      <c r="Q14" s="215" t="s">
        <v>22</v>
      </c>
      <c r="R14" s="217" t="s">
        <v>23</v>
      </c>
    </row>
    <row r="15" spans="1:18" ht="13" customHeight="1" thickBot="1" x14ac:dyDescent="0.3">
      <c r="A15" s="219" t="s">
        <v>24</v>
      </c>
      <c r="B15" s="220"/>
      <c r="C15" s="221"/>
      <c r="D15" s="27">
        <f>'POSTO 1'!D15</f>
        <v>0</v>
      </c>
      <c r="E15" s="20">
        <f>D15*(D13+E14)</f>
        <v>0</v>
      </c>
      <c r="F15" s="15"/>
      <c r="G15" s="16"/>
      <c r="H15" s="6"/>
      <c r="I15" s="209"/>
      <c r="J15" s="192" t="s">
        <v>25</v>
      </c>
      <c r="K15" s="193"/>
      <c r="L15" s="194"/>
      <c r="M15" s="28"/>
      <c r="N15" s="29"/>
      <c r="O15" s="245"/>
      <c r="P15" s="214"/>
      <c r="Q15" s="216"/>
      <c r="R15" s="218"/>
    </row>
    <row r="16" spans="1:18" ht="13" customHeight="1" thickBot="1" x14ac:dyDescent="0.3">
      <c r="A16" s="222" t="s">
        <v>26</v>
      </c>
      <c r="B16" s="223"/>
      <c r="C16" s="224"/>
      <c r="D16" s="225">
        <f>SUM(E14:E15)</f>
        <v>0</v>
      </c>
      <c r="E16" s="226"/>
      <c r="F16" s="15"/>
      <c r="G16" s="16"/>
      <c r="H16" s="6"/>
      <c r="I16" s="207" t="s">
        <v>27</v>
      </c>
      <c r="J16" s="210" t="s">
        <v>28</v>
      </c>
      <c r="K16" s="211"/>
      <c r="L16" s="212"/>
      <c r="M16" s="30"/>
      <c r="N16" s="31" t="str">
        <f>IF(R16&lt;0,"0",R16)</f>
        <v>0</v>
      </c>
      <c r="O16" s="32"/>
      <c r="P16" s="33"/>
      <c r="Q16" s="107">
        <v>22</v>
      </c>
      <c r="R16" s="34">
        <f>(O16*P16)*(Q16)-(N9*0.06)</f>
        <v>-210</v>
      </c>
    </row>
    <row r="17" spans="1:16" ht="13" customHeight="1" x14ac:dyDescent="0.25">
      <c r="A17" s="222" t="s">
        <v>29</v>
      </c>
      <c r="B17" s="223"/>
      <c r="C17" s="224"/>
      <c r="D17" s="225">
        <f>D13+D16</f>
        <v>5740.4739000000009</v>
      </c>
      <c r="E17" s="226"/>
      <c r="F17" s="206"/>
      <c r="G17" s="195"/>
      <c r="H17" s="6"/>
      <c r="I17" s="208"/>
      <c r="J17" s="203" t="s">
        <v>30</v>
      </c>
      <c r="K17" s="204"/>
      <c r="L17" s="205"/>
      <c r="M17" s="24"/>
      <c r="N17" s="26"/>
    </row>
    <row r="18" spans="1:16" ht="13" customHeight="1" thickBot="1" x14ac:dyDescent="0.3">
      <c r="A18" s="239" t="s">
        <v>31</v>
      </c>
      <c r="B18" s="240"/>
      <c r="C18" s="241"/>
      <c r="D18" s="35">
        <f>N35</f>
        <v>0</v>
      </c>
      <c r="E18" s="36">
        <f>((D13+D16)/(1-N35))*D18</f>
        <v>0</v>
      </c>
      <c r="F18" s="206"/>
      <c r="G18" s="195"/>
      <c r="H18" s="6"/>
      <c r="I18" s="208"/>
      <c r="J18" s="203" t="s">
        <v>32</v>
      </c>
      <c r="K18" s="204"/>
      <c r="L18" s="205"/>
      <c r="M18" s="24"/>
      <c r="N18" s="26"/>
      <c r="O18" s="18"/>
      <c r="P18" s="16"/>
    </row>
    <row r="19" spans="1:16" ht="13" customHeight="1" thickTop="1" thickBot="1" x14ac:dyDescent="0.3">
      <c r="A19" s="227" t="s">
        <v>33</v>
      </c>
      <c r="B19" s="228"/>
      <c r="C19" s="229"/>
      <c r="D19" s="230">
        <f>D17+E18</f>
        <v>5740.4739000000009</v>
      </c>
      <c r="E19" s="231"/>
      <c r="F19" s="15"/>
      <c r="G19" s="16"/>
      <c r="H19" s="6"/>
      <c r="I19" s="208"/>
      <c r="J19" s="203" t="s">
        <v>34</v>
      </c>
      <c r="K19" s="204"/>
      <c r="L19" s="205"/>
      <c r="M19" s="24"/>
      <c r="N19" s="26"/>
      <c r="O19" s="232"/>
      <c r="P19" s="233"/>
    </row>
    <row r="20" spans="1:16" ht="13" customHeight="1" thickTop="1" thickBot="1" x14ac:dyDescent="0.3">
      <c r="A20" s="234" t="s">
        <v>35</v>
      </c>
      <c r="B20" s="235"/>
      <c r="C20" s="236"/>
      <c r="D20" s="237">
        <f>IF(D19=0,0,D19/E9)</f>
        <v>1.6401354000000004</v>
      </c>
      <c r="E20" s="238" t="e">
        <f>D19+#REF!</f>
        <v>#REF!</v>
      </c>
      <c r="F20" s="206"/>
      <c r="G20" s="195"/>
      <c r="H20" s="6"/>
      <c r="I20" s="208"/>
      <c r="J20" s="203" t="s">
        <v>36</v>
      </c>
      <c r="K20" s="204"/>
      <c r="L20" s="205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5"/>
      <c r="G21" s="195"/>
      <c r="H21" s="6"/>
      <c r="I21" s="208"/>
      <c r="J21" s="203" t="s">
        <v>38</v>
      </c>
      <c r="K21" s="204"/>
      <c r="L21" s="205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09"/>
      <c r="J22" s="192" t="s">
        <v>40</v>
      </c>
      <c r="K22" s="193"/>
      <c r="L22" s="194"/>
      <c r="M22" s="28"/>
      <c r="N22" s="29"/>
      <c r="O22" s="206"/>
      <c r="P22" s="195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207" t="s">
        <v>42</v>
      </c>
      <c r="J23" s="210" t="s">
        <v>43</v>
      </c>
      <c r="K23" s="211"/>
      <c r="L23" s="212"/>
      <c r="M23" s="30"/>
      <c r="N23" s="25"/>
      <c r="O23" s="206"/>
      <c r="P23" s="195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208"/>
      <c r="J24" s="203" t="s">
        <v>45</v>
      </c>
      <c r="K24" s="204"/>
      <c r="L24" s="205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08"/>
      <c r="J25" s="203" t="s">
        <v>46</v>
      </c>
      <c r="K25" s="204"/>
      <c r="L25" s="205"/>
      <c r="M25" s="24"/>
      <c r="N25" s="26"/>
      <c r="O25" s="206"/>
      <c r="P25" s="195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09"/>
      <c r="J26" s="192" t="s">
        <v>47</v>
      </c>
      <c r="K26" s="193"/>
      <c r="L26" s="194"/>
      <c r="M26" s="28"/>
      <c r="N26" s="29"/>
      <c r="O26" s="195"/>
      <c r="P26" s="195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6" t="s">
        <v>48</v>
      </c>
      <c r="J27" s="197"/>
      <c r="K27" s="197"/>
      <c r="L27" s="198"/>
      <c r="M27" s="199">
        <f>SUM(N9:N26)</f>
        <v>3500</v>
      </c>
      <c r="N27" s="200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1" t="s">
        <v>51</v>
      </c>
      <c r="B30" s="202"/>
      <c r="C30" s="160" t="s">
        <v>52</v>
      </c>
      <c r="D30" s="172"/>
      <c r="E30" s="173"/>
      <c r="F30" s="160" t="s">
        <v>53</v>
      </c>
      <c r="G30" s="172"/>
      <c r="H30" s="172"/>
      <c r="I30" s="172"/>
      <c r="J30" s="173"/>
      <c r="K30" s="45"/>
      <c r="L30" s="160" t="s">
        <v>54</v>
      </c>
      <c r="M30" s="173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179" t="s">
        <v>57</v>
      </c>
      <c r="D31" s="180"/>
      <c r="E31" s="49">
        <f>'POSTO 1'!E31</f>
        <v>8.3299999999999999E-2</v>
      </c>
      <c r="F31" s="181" t="s">
        <v>58</v>
      </c>
      <c r="G31" s="182"/>
      <c r="H31" s="182"/>
      <c r="I31" s="179"/>
      <c r="J31" s="50">
        <f>'POSTO 1'!J31</f>
        <v>0</v>
      </c>
      <c r="K31" s="51"/>
      <c r="L31" s="183" t="s">
        <v>59</v>
      </c>
      <c r="M31" s="184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185" t="s">
        <v>62</v>
      </c>
      <c r="G32" s="186"/>
      <c r="H32" s="186"/>
      <c r="I32" s="167"/>
      <c r="J32" s="57">
        <f>B36*J31</f>
        <v>0</v>
      </c>
      <c r="K32" s="51"/>
      <c r="L32" s="187" t="s">
        <v>63</v>
      </c>
      <c r="M32" s="188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185" t="s">
        <v>65</v>
      </c>
      <c r="D33" s="167"/>
      <c r="E33" s="59">
        <f>'POSTO 1'!E33</f>
        <v>0.11</v>
      </c>
      <c r="F33" s="189" t="s">
        <v>66</v>
      </c>
      <c r="G33" s="190"/>
      <c r="H33" s="190"/>
      <c r="I33" s="191"/>
      <c r="J33" s="60">
        <f>(((0.08*0.5*0.9*(1+(5/56)+(5/56)+(1/3)*(5/56)))))</f>
        <v>4.3499999999999997E-2</v>
      </c>
      <c r="K33" s="6"/>
      <c r="L33" s="187" t="s">
        <v>67</v>
      </c>
      <c r="M33" s="188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167" t="s">
        <v>69</v>
      </c>
      <c r="D34" s="168"/>
      <c r="E34" s="61">
        <f>'POSTO 1'!E34</f>
        <v>0</v>
      </c>
      <c r="F34" s="154" t="s">
        <v>70</v>
      </c>
      <c r="G34" s="156"/>
      <c r="H34" s="156"/>
      <c r="I34" s="155"/>
      <c r="J34" s="62">
        <f>SUM(J31:J33)</f>
        <v>4.3499999999999997E-2</v>
      </c>
      <c r="K34" s="6"/>
      <c r="L34" s="169" t="s">
        <v>155</v>
      </c>
      <c r="M34" s="170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4" t="s">
        <v>73</v>
      </c>
      <c r="M35" s="171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160" t="s">
        <v>78</v>
      </c>
      <c r="G37" s="172"/>
      <c r="H37" s="172"/>
      <c r="I37" s="172"/>
      <c r="J37" s="173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174" t="s">
        <v>80</v>
      </c>
      <c r="D38" s="175"/>
      <c r="E38" s="69">
        <f>'POSTO 1'!E38</f>
        <v>0</v>
      </c>
      <c r="F38" s="176" t="s">
        <v>81</v>
      </c>
      <c r="G38" s="177"/>
      <c r="H38" s="177"/>
      <c r="I38" s="178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154" t="s">
        <v>84</v>
      </c>
      <c r="D39" s="155"/>
      <c r="E39" s="62">
        <f>SUM(E31:E38)</f>
        <v>0.1933</v>
      </c>
      <c r="F39" s="154" t="s">
        <v>85</v>
      </c>
      <c r="G39" s="156"/>
      <c r="H39" s="156"/>
      <c r="I39" s="155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157" t="s">
        <v>90</v>
      </c>
      <c r="J43" s="158"/>
      <c r="K43" s="158"/>
      <c r="L43" s="158"/>
      <c r="M43" s="158"/>
      <c r="N43" s="159"/>
      <c r="O43" s="6"/>
      <c r="P43" s="6"/>
    </row>
    <row r="44" spans="1:16" ht="39" customHeight="1" thickBot="1" x14ac:dyDescent="0.3">
      <c r="A44" s="160" t="s">
        <v>4</v>
      </c>
      <c r="B44" s="161"/>
      <c r="C44" s="82" t="s">
        <v>91</v>
      </c>
      <c r="D44" s="82" t="s">
        <v>92</v>
      </c>
      <c r="E44" s="82" t="s">
        <v>93</v>
      </c>
      <c r="F44" s="162" t="s">
        <v>94</v>
      </c>
      <c r="G44" s="163"/>
      <c r="H44" s="6"/>
      <c r="I44" s="164" t="s">
        <v>95</v>
      </c>
      <c r="J44" s="165"/>
      <c r="K44" s="165"/>
      <c r="L44" s="165"/>
      <c r="M44" s="166"/>
      <c r="N44" s="83"/>
      <c r="O44" s="6"/>
      <c r="P44" s="6"/>
    </row>
    <row r="45" spans="1:16" ht="20.149999999999999" customHeight="1" thickBot="1" x14ac:dyDescent="0.3">
      <c r="A45" s="145" t="str">
        <f>D7</f>
        <v xml:space="preserve">Analista de Sistemas Operacionais </v>
      </c>
      <c r="B45" s="146"/>
      <c r="C45" s="105">
        <f>Consolidação!D22</f>
        <v>6</v>
      </c>
      <c r="D45" s="105">
        <f>Consolidação!C22</f>
        <v>176</v>
      </c>
      <c r="E45" s="84">
        <f>D19</f>
        <v>5740.4739000000009</v>
      </c>
      <c r="F45" s="147">
        <f>D45</f>
        <v>176</v>
      </c>
      <c r="G45" s="148"/>
      <c r="H45" s="6"/>
      <c r="I45" s="134" t="s">
        <v>96</v>
      </c>
      <c r="J45" s="135"/>
      <c r="K45" s="135"/>
      <c r="L45" s="135"/>
      <c r="M45" s="136"/>
      <c r="N45" s="85"/>
      <c r="O45" s="6"/>
      <c r="P45" s="6"/>
    </row>
    <row r="46" spans="1:16" ht="18" customHeight="1" thickBot="1" x14ac:dyDescent="0.3">
      <c r="A46" s="149" t="s">
        <v>97</v>
      </c>
      <c r="B46" s="150"/>
      <c r="C46" s="150"/>
      <c r="D46" s="150"/>
      <c r="E46" s="151"/>
      <c r="F46" s="152">
        <f>IF(D45=0,0,ROUND(((E45/D45)*F45),2))</f>
        <v>5740.47</v>
      </c>
      <c r="G46" s="153"/>
      <c r="H46" s="6"/>
      <c r="I46" s="134" t="s">
        <v>98</v>
      </c>
      <c r="J46" s="135"/>
      <c r="K46" s="135"/>
      <c r="L46" s="135"/>
      <c r="M46" s="136"/>
      <c r="N46" s="86"/>
      <c r="O46" s="6"/>
      <c r="P46" s="6"/>
    </row>
    <row r="47" spans="1:16" ht="18" customHeight="1" thickTop="1" thickBot="1" x14ac:dyDescent="0.3">
      <c r="A47" s="129" t="s">
        <v>188</v>
      </c>
      <c r="B47" s="130"/>
      <c r="C47" s="130"/>
      <c r="D47" s="130"/>
      <c r="E47" s="131"/>
      <c r="F47" s="132">
        <f>F46*C45</f>
        <v>34442.82</v>
      </c>
      <c r="G47" s="133"/>
      <c r="H47" s="6"/>
      <c r="I47" s="134" t="s">
        <v>100</v>
      </c>
      <c r="J47" s="135"/>
      <c r="K47" s="135"/>
      <c r="L47" s="135"/>
      <c r="M47" s="136"/>
      <c r="N47" s="87"/>
      <c r="O47" s="6"/>
      <c r="P47" s="6"/>
    </row>
    <row r="48" spans="1:16" ht="18" customHeight="1" thickTop="1" thickBot="1" x14ac:dyDescent="0.3">
      <c r="A48" s="137" t="s">
        <v>187</v>
      </c>
      <c r="B48" s="138"/>
      <c r="C48" s="138"/>
      <c r="D48" s="138"/>
      <c r="E48" s="139"/>
      <c r="F48" s="140">
        <f>F47*N48</f>
        <v>826627.67999999993</v>
      </c>
      <c r="G48" s="141"/>
      <c r="H48" s="6"/>
      <c r="I48" s="142" t="s">
        <v>102</v>
      </c>
      <c r="J48" s="143"/>
      <c r="K48" s="143"/>
      <c r="L48" s="143"/>
      <c r="M48" s="144"/>
      <c r="N48" s="112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128" t="s">
        <v>104</v>
      </c>
      <c r="B50" s="128"/>
      <c r="C50" s="128"/>
      <c r="D50" s="128"/>
      <c r="E50" s="128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pJB77P7z8GMGem3mbHAQtT2fSY0jSFOT4NJioj3BUZp7vwuL42qhWH1TOE7xBLy5b71feQxqV8SHJAks0fFzRQ==" saltValue="DmmNlApeaaww5a+ega4WGA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BBD79-CF57-4FF1-8030-BD8AAFDE08CA}">
  <sheetPr>
    <pageSetUpPr fitToPage="1"/>
  </sheetPr>
  <dimension ref="A1:R60"/>
  <sheetViews>
    <sheetView showGridLines="0" topLeftCell="C2" zoomScale="106" zoomScaleNormal="106" workbookViewId="0">
      <selection activeCell="J2" sqref="J2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52" t="s">
        <v>114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3" t="s">
        <v>1</v>
      </c>
      <c r="B5" s="253"/>
      <c r="C5" s="253"/>
      <c r="D5" s="253"/>
      <c r="E5" s="253"/>
      <c r="F5" s="253"/>
      <c r="G5" s="253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4" t="s">
        <v>2</v>
      </c>
      <c r="B6" s="255"/>
      <c r="C6" s="255"/>
      <c r="D6" s="255"/>
      <c r="E6" s="163"/>
      <c r="F6" s="7"/>
      <c r="G6" s="7"/>
      <c r="H6" s="6"/>
      <c r="I6" s="254" t="s">
        <v>3</v>
      </c>
      <c r="J6" s="255"/>
      <c r="K6" s="255"/>
      <c r="L6" s="255"/>
      <c r="M6" s="255"/>
      <c r="N6" s="163"/>
      <c r="O6" s="8"/>
      <c r="P6" s="7"/>
    </row>
    <row r="7" spans="1:18" ht="42" customHeight="1" x14ac:dyDescent="0.25">
      <c r="A7" s="256" t="s">
        <v>4</v>
      </c>
      <c r="B7" s="257"/>
      <c r="C7" s="258"/>
      <c r="D7" s="262" t="str">
        <f>Consolidação!B23</f>
        <v xml:space="preserve">Analista de Cybersegurança </v>
      </c>
      <c r="E7" s="263"/>
      <c r="F7" s="259"/>
      <c r="G7" s="260"/>
      <c r="H7" s="6"/>
      <c r="I7" s="259" t="s">
        <v>4</v>
      </c>
      <c r="J7" s="260"/>
      <c r="K7" s="260"/>
      <c r="L7" s="261"/>
      <c r="M7" s="264" t="str">
        <f>D7</f>
        <v xml:space="preserve">Analista de Cybersegurança </v>
      </c>
      <c r="N7" s="265"/>
      <c r="O7" s="259"/>
      <c r="P7" s="260"/>
    </row>
    <row r="8" spans="1:18" ht="13" customHeight="1" thickBot="1" x14ac:dyDescent="0.3">
      <c r="A8" s="259"/>
      <c r="B8" s="260"/>
      <c r="C8" s="261"/>
      <c r="D8" s="9" t="s">
        <v>5</v>
      </c>
      <c r="E8" s="10" t="s">
        <v>6</v>
      </c>
      <c r="F8" s="11"/>
      <c r="G8" s="12"/>
      <c r="H8" s="6"/>
      <c r="I8" s="259"/>
      <c r="J8" s="260"/>
      <c r="K8" s="260"/>
      <c r="L8" s="261"/>
      <c r="M8" s="9" t="s">
        <v>5</v>
      </c>
      <c r="N8" s="10" t="s">
        <v>6</v>
      </c>
      <c r="O8" s="11"/>
      <c r="P8" s="12"/>
    </row>
    <row r="9" spans="1:18" ht="13" customHeight="1" x14ac:dyDescent="0.25">
      <c r="A9" s="246" t="s">
        <v>7</v>
      </c>
      <c r="B9" s="247"/>
      <c r="C9" s="248"/>
      <c r="D9" s="13"/>
      <c r="E9" s="14">
        <f>SUM(N9:N15)</f>
        <v>3500</v>
      </c>
      <c r="F9" s="15"/>
      <c r="G9" s="16"/>
      <c r="H9" s="6"/>
      <c r="I9" s="207" t="s">
        <v>8</v>
      </c>
      <c r="J9" s="249" t="s">
        <v>9</v>
      </c>
      <c r="K9" s="250"/>
      <c r="L9" s="251"/>
      <c r="M9" s="17"/>
      <c r="N9" s="104">
        <f>Consolidação!E23</f>
        <v>3500</v>
      </c>
      <c r="O9" s="18"/>
      <c r="P9" s="16"/>
    </row>
    <row r="10" spans="1:18" ht="13" customHeight="1" x14ac:dyDescent="0.25">
      <c r="A10" s="219" t="s">
        <v>10</v>
      </c>
      <c r="B10" s="220"/>
      <c r="C10" s="221"/>
      <c r="D10" s="19">
        <f>J41</f>
        <v>0.64013540000000013</v>
      </c>
      <c r="E10" s="20">
        <f>E9*J41</f>
        <v>2240.4739000000004</v>
      </c>
      <c r="F10" s="15"/>
      <c r="G10" s="16"/>
      <c r="H10" s="6"/>
      <c r="I10" s="208"/>
      <c r="J10" s="203" t="s">
        <v>11</v>
      </c>
      <c r="K10" s="204"/>
      <c r="L10" s="205"/>
      <c r="M10" s="21"/>
      <c r="N10" s="22">
        <f>M10*N9</f>
        <v>0</v>
      </c>
      <c r="O10" s="18"/>
      <c r="P10" s="16"/>
    </row>
    <row r="11" spans="1:18" ht="13" customHeight="1" x14ac:dyDescent="0.25">
      <c r="A11" s="219" t="s">
        <v>12</v>
      </c>
      <c r="B11" s="220"/>
      <c r="C11" s="221"/>
      <c r="D11" s="19"/>
      <c r="E11" s="20">
        <f>SUM(N16:N22)</f>
        <v>0</v>
      </c>
      <c r="F11" s="15"/>
      <c r="G11" s="16"/>
      <c r="H11" s="23"/>
      <c r="I11" s="208"/>
      <c r="J11" s="203" t="s">
        <v>13</v>
      </c>
      <c r="K11" s="204"/>
      <c r="L11" s="205"/>
      <c r="M11" s="21"/>
      <c r="N11" s="22">
        <f>N9*M11</f>
        <v>0</v>
      </c>
      <c r="O11" s="18"/>
      <c r="P11" s="16"/>
    </row>
    <row r="12" spans="1:18" ht="13" customHeight="1" x14ac:dyDescent="0.25">
      <c r="A12" s="219" t="s">
        <v>14</v>
      </c>
      <c r="B12" s="220"/>
      <c r="C12" s="221"/>
      <c r="D12" s="19"/>
      <c r="E12" s="20">
        <f>SUM(N23:N26)</f>
        <v>0</v>
      </c>
      <c r="F12" s="15"/>
      <c r="G12" s="16"/>
      <c r="H12" s="6"/>
      <c r="I12" s="208"/>
      <c r="J12" s="203" t="s">
        <v>15</v>
      </c>
      <c r="K12" s="204"/>
      <c r="L12" s="205"/>
      <c r="M12" s="24"/>
      <c r="N12" s="25"/>
      <c r="O12" s="18"/>
      <c r="P12" s="16"/>
    </row>
    <row r="13" spans="1:18" ht="13" customHeight="1" thickBot="1" x14ac:dyDescent="0.3">
      <c r="A13" s="222" t="s">
        <v>16</v>
      </c>
      <c r="B13" s="223"/>
      <c r="C13" s="224"/>
      <c r="D13" s="225">
        <f>SUM(E9:E12)</f>
        <v>5740.4739000000009</v>
      </c>
      <c r="E13" s="226"/>
      <c r="F13" s="15"/>
      <c r="G13" s="16"/>
      <c r="H13" s="6"/>
      <c r="I13" s="208"/>
      <c r="J13" s="203" t="s">
        <v>17</v>
      </c>
      <c r="K13" s="204"/>
      <c r="L13" s="205"/>
      <c r="M13" s="24"/>
      <c r="N13" s="26"/>
      <c r="O13" s="18"/>
      <c r="P13" s="16"/>
    </row>
    <row r="14" spans="1:18" ht="13" customHeight="1" x14ac:dyDescent="0.25">
      <c r="A14" s="219" t="s">
        <v>18</v>
      </c>
      <c r="B14" s="220"/>
      <c r="C14" s="221"/>
      <c r="D14" s="27">
        <f>'POSTO 1'!D14</f>
        <v>0</v>
      </c>
      <c r="E14" s="20">
        <f>D13*D14</f>
        <v>0</v>
      </c>
      <c r="F14" s="242"/>
      <c r="G14" s="243"/>
      <c r="H14" s="6"/>
      <c r="I14" s="208"/>
      <c r="J14" s="203" t="s">
        <v>19</v>
      </c>
      <c r="K14" s="204"/>
      <c r="L14" s="205"/>
      <c r="M14" s="24"/>
      <c r="N14" s="26"/>
      <c r="O14" s="244" t="s">
        <v>20</v>
      </c>
      <c r="P14" s="213" t="s">
        <v>21</v>
      </c>
      <c r="Q14" s="215" t="s">
        <v>22</v>
      </c>
      <c r="R14" s="217" t="s">
        <v>23</v>
      </c>
    </row>
    <row r="15" spans="1:18" ht="13" customHeight="1" thickBot="1" x14ac:dyDescent="0.3">
      <c r="A15" s="219" t="s">
        <v>24</v>
      </c>
      <c r="B15" s="220"/>
      <c r="C15" s="221"/>
      <c r="D15" s="27">
        <f>'POSTO 1'!D15</f>
        <v>0</v>
      </c>
      <c r="E15" s="20">
        <f>D15*(D13+E14)</f>
        <v>0</v>
      </c>
      <c r="F15" s="15"/>
      <c r="G15" s="16"/>
      <c r="H15" s="6"/>
      <c r="I15" s="209"/>
      <c r="J15" s="192" t="s">
        <v>25</v>
      </c>
      <c r="K15" s="193"/>
      <c r="L15" s="194"/>
      <c r="M15" s="28"/>
      <c r="N15" s="29"/>
      <c r="O15" s="245"/>
      <c r="P15" s="214"/>
      <c r="Q15" s="216"/>
      <c r="R15" s="218"/>
    </row>
    <row r="16" spans="1:18" ht="13" customHeight="1" thickBot="1" x14ac:dyDescent="0.3">
      <c r="A16" s="222" t="s">
        <v>26</v>
      </c>
      <c r="B16" s="223"/>
      <c r="C16" s="224"/>
      <c r="D16" s="225">
        <f>SUM(E14:E15)</f>
        <v>0</v>
      </c>
      <c r="E16" s="226"/>
      <c r="F16" s="15"/>
      <c r="G16" s="16"/>
      <c r="H16" s="6"/>
      <c r="I16" s="207" t="s">
        <v>27</v>
      </c>
      <c r="J16" s="210" t="s">
        <v>28</v>
      </c>
      <c r="K16" s="211"/>
      <c r="L16" s="212"/>
      <c r="M16" s="30"/>
      <c r="N16" s="31" t="str">
        <f>IF(R16&lt;0,"0",R16)</f>
        <v>0</v>
      </c>
      <c r="O16" s="32"/>
      <c r="P16" s="33"/>
      <c r="Q16" s="107">
        <v>22</v>
      </c>
      <c r="R16" s="34">
        <f>(O16*P16)*(Q16)-(N9*0.06)</f>
        <v>-210</v>
      </c>
    </row>
    <row r="17" spans="1:16" ht="13" customHeight="1" x14ac:dyDescent="0.25">
      <c r="A17" s="222" t="s">
        <v>29</v>
      </c>
      <c r="B17" s="223"/>
      <c r="C17" s="224"/>
      <c r="D17" s="225">
        <f>D13+D16</f>
        <v>5740.4739000000009</v>
      </c>
      <c r="E17" s="226"/>
      <c r="F17" s="206"/>
      <c r="G17" s="195"/>
      <c r="H17" s="6"/>
      <c r="I17" s="208"/>
      <c r="J17" s="203" t="s">
        <v>30</v>
      </c>
      <c r="K17" s="204"/>
      <c r="L17" s="205"/>
      <c r="M17" s="24"/>
      <c r="N17" s="26"/>
    </row>
    <row r="18" spans="1:16" ht="13" customHeight="1" thickBot="1" x14ac:dyDescent="0.3">
      <c r="A18" s="239" t="s">
        <v>31</v>
      </c>
      <c r="B18" s="240"/>
      <c r="C18" s="241"/>
      <c r="D18" s="35">
        <f>N35</f>
        <v>0</v>
      </c>
      <c r="E18" s="36">
        <f>((D13+D16)/(1-N35))*D18</f>
        <v>0</v>
      </c>
      <c r="F18" s="206"/>
      <c r="G18" s="195"/>
      <c r="H18" s="6"/>
      <c r="I18" s="208"/>
      <c r="J18" s="203" t="s">
        <v>32</v>
      </c>
      <c r="K18" s="204"/>
      <c r="L18" s="205"/>
      <c r="M18" s="24"/>
      <c r="N18" s="26"/>
      <c r="O18" s="18"/>
      <c r="P18" s="16"/>
    </row>
    <row r="19" spans="1:16" ht="13" customHeight="1" thickTop="1" thickBot="1" x14ac:dyDescent="0.3">
      <c r="A19" s="227" t="s">
        <v>33</v>
      </c>
      <c r="B19" s="228"/>
      <c r="C19" s="229"/>
      <c r="D19" s="230">
        <f>D17+E18</f>
        <v>5740.4739000000009</v>
      </c>
      <c r="E19" s="231"/>
      <c r="F19" s="15"/>
      <c r="G19" s="16"/>
      <c r="H19" s="6"/>
      <c r="I19" s="208"/>
      <c r="J19" s="203" t="s">
        <v>34</v>
      </c>
      <c r="K19" s="204"/>
      <c r="L19" s="205"/>
      <c r="M19" s="24"/>
      <c r="N19" s="26">
        <v>0</v>
      </c>
      <c r="O19" s="232"/>
      <c r="P19" s="233"/>
    </row>
    <row r="20" spans="1:16" ht="13" customHeight="1" thickTop="1" thickBot="1" x14ac:dyDescent="0.3">
      <c r="A20" s="234" t="s">
        <v>35</v>
      </c>
      <c r="B20" s="235"/>
      <c r="C20" s="236"/>
      <c r="D20" s="237">
        <f>IF(D19=0,0,D19/E9)</f>
        <v>1.6401354000000004</v>
      </c>
      <c r="E20" s="238" t="e">
        <f>D19+#REF!</f>
        <v>#REF!</v>
      </c>
      <c r="F20" s="206"/>
      <c r="G20" s="195"/>
      <c r="H20" s="6"/>
      <c r="I20" s="208"/>
      <c r="J20" s="203" t="s">
        <v>36</v>
      </c>
      <c r="K20" s="204"/>
      <c r="L20" s="205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5"/>
      <c r="G21" s="195"/>
      <c r="H21" s="6"/>
      <c r="I21" s="208"/>
      <c r="J21" s="203" t="s">
        <v>38</v>
      </c>
      <c r="K21" s="204"/>
      <c r="L21" s="205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09"/>
      <c r="J22" s="192" t="s">
        <v>40</v>
      </c>
      <c r="K22" s="193"/>
      <c r="L22" s="194"/>
      <c r="M22" s="28"/>
      <c r="N22" s="29"/>
      <c r="O22" s="206"/>
      <c r="P22" s="195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207" t="s">
        <v>42</v>
      </c>
      <c r="J23" s="210" t="s">
        <v>43</v>
      </c>
      <c r="K23" s="211"/>
      <c r="L23" s="212"/>
      <c r="M23" s="30"/>
      <c r="N23" s="25"/>
      <c r="O23" s="206"/>
      <c r="P23" s="195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208"/>
      <c r="J24" s="203" t="s">
        <v>45</v>
      </c>
      <c r="K24" s="204"/>
      <c r="L24" s="205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08"/>
      <c r="J25" s="203" t="s">
        <v>46</v>
      </c>
      <c r="K25" s="204"/>
      <c r="L25" s="205"/>
      <c r="M25" s="24"/>
      <c r="N25" s="26"/>
      <c r="O25" s="206"/>
      <c r="P25" s="195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09"/>
      <c r="J26" s="192" t="s">
        <v>47</v>
      </c>
      <c r="K26" s="193"/>
      <c r="L26" s="194"/>
      <c r="M26" s="28"/>
      <c r="N26" s="29"/>
      <c r="O26" s="195"/>
      <c r="P26" s="195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6" t="s">
        <v>48</v>
      </c>
      <c r="J27" s="197"/>
      <c r="K27" s="197"/>
      <c r="L27" s="198"/>
      <c r="M27" s="199">
        <f>SUM(N9:N26)</f>
        <v>3500</v>
      </c>
      <c r="N27" s="200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1" t="s">
        <v>51</v>
      </c>
      <c r="B30" s="202"/>
      <c r="C30" s="160" t="s">
        <v>52</v>
      </c>
      <c r="D30" s="172"/>
      <c r="E30" s="173"/>
      <c r="F30" s="160" t="s">
        <v>53</v>
      </c>
      <c r="G30" s="172"/>
      <c r="H30" s="172"/>
      <c r="I30" s="172"/>
      <c r="J30" s="173"/>
      <c r="K30" s="45"/>
      <c r="L30" s="160" t="s">
        <v>54</v>
      </c>
      <c r="M30" s="173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179" t="s">
        <v>57</v>
      </c>
      <c r="D31" s="180"/>
      <c r="E31" s="49">
        <f>'POSTO 1'!E31</f>
        <v>8.3299999999999999E-2</v>
      </c>
      <c r="F31" s="181" t="s">
        <v>58</v>
      </c>
      <c r="G31" s="182"/>
      <c r="H31" s="182"/>
      <c r="I31" s="179"/>
      <c r="J31" s="50">
        <f>'POSTO 1'!J31</f>
        <v>0</v>
      </c>
      <c r="K31" s="51"/>
      <c r="L31" s="183" t="s">
        <v>59</v>
      </c>
      <c r="M31" s="184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185" t="s">
        <v>62</v>
      </c>
      <c r="G32" s="186"/>
      <c r="H32" s="186"/>
      <c r="I32" s="167"/>
      <c r="J32" s="57">
        <f>B36*J31</f>
        <v>0</v>
      </c>
      <c r="K32" s="51"/>
      <c r="L32" s="187" t="s">
        <v>63</v>
      </c>
      <c r="M32" s="188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185" t="s">
        <v>65</v>
      </c>
      <c r="D33" s="167"/>
      <c r="E33" s="59">
        <f>'POSTO 1'!E33</f>
        <v>0.11</v>
      </c>
      <c r="F33" s="189" t="s">
        <v>66</v>
      </c>
      <c r="G33" s="190"/>
      <c r="H33" s="190"/>
      <c r="I33" s="191"/>
      <c r="J33" s="60">
        <f>(((0.08*0.5*0.9*(1+(5/56)+(5/56)+(1/3)*(5/56)))))</f>
        <v>4.3499999999999997E-2</v>
      </c>
      <c r="K33" s="6"/>
      <c r="L33" s="187" t="s">
        <v>67</v>
      </c>
      <c r="M33" s="188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167" t="s">
        <v>69</v>
      </c>
      <c r="D34" s="168"/>
      <c r="E34" s="61">
        <f>'POSTO 1'!E34</f>
        <v>0</v>
      </c>
      <c r="F34" s="154" t="s">
        <v>70</v>
      </c>
      <c r="G34" s="156"/>
      <c r="H34" s="156"/>
      <c r="I34" s="155"/>
      <c r="J34" s="62">
        <f>SUM(J31:J33)</f>
        <v>4.3499999999999997E-2</v>
      </c>
      <c r="K34" s="6"/>
      <c r="L34" s="169" t="s">
        <v>155</v>
      </c>
      <c r="M34" s="170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4" t="s">
        <v>73</v>
      </c>
      <c r="M35" s="171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160" t="s">
        <v>78</v>
      </c>
      <c r="G37" s="172"/>
      <c r="H37" s="172"/>
      <c r="I37" s="172"/>
      <c r="J37" s="173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174" t="s">
        <v>80</v>
      </c>
      <c r="D38" s="175"/>
      <c r="E38" s="69">
        <f>'POSTO 1'!E38</f>
        <v>0</v>
      </c>
      <c r="F38" s="176" t="s">
        <v>81</v>
      </c>
      <c r="G38" s="177"/>
      <c r="H38" s="177"/>
      <c r="I38" s="178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154" t="s">
        <v>84</v>
      </c>
      <c r="D39" s="155"/>
      <c r="E39" s="62">
        <f>SUM(E31:E38)</f>
        <v>0.1933</v>
      </c>
      <c r="F39" s="154" t="s">
        <v>85</v>
      </c>
      <c r="G39" s="156"/>
      <c r="H39" s="156"/>
      <c r="I39" s="155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157" t="s">
        <v>90</v>
      </c>
      <c r="J43" s="158"/>
      <c r="K43" s="158"/>
      <c r="L43" s="158"/>
      <c r="M43" s="158"/>
      <c r="N43" s="159"/>
      <c r="O43" s="6"/>
      <c r="P43" s="6"/>
    </row>
    <row r="44" spans="1:16" ht="39" customHeight="1" thickBot="1" x14ac:dyDescent="0.3">
      <c r="A44" s="160" t="s">
        <v>4</v>
      </c>
      <c r="B44" s="161"/>
      <c r="C44" s="82" t="s">
        <v>91</v>
      </c>
      <c r="D44" s="82" t="s">
        <v>92</v>
      </c>
      <c r="E44" s="82" t="s">
        <v>93</v>
      </c>
      <c r="F44" s="162" t="s">
        <v>94</v>
      </c>
      <c r="G44" s="163"/>
      <c r="H44" s="6"/>
      <c r="I44" s="164" t="s">
        <v>95</v>
      </c>
      <c r="J44" s="165"/>
      <c r="K44" s="165"/>
      <c r="L44" s="165"/>
      <c r="M44" s="166"/>
      <c r="N44" s="83"/>
      <c r="O44" s="6"/>
      <c r="P44" s="6"/>
    </row>
    <row r="45" spans="1:16" ht="20.149999999999999" customHeight="1" thickBot="1" x14ac:dyDescent="0.3">
      <c r="A45" s="145" t="str">
        <f>D7</f>
        <v xml:space="preserve">Analista de Cybersegurança </v>
      </c>
      <c r="B45" s="146"/>
      <c r="C45" s="105">
        <f>Consolidação!D23</f>
        <v>18</v>
      </c>
      <c r="D45" s="105">
        <f>Consolidação!C23</f>
        <v>176</v>
      </c>
      <c r="E45" s="84">
        <f>D19</f>
        <v>5740.4739000000009</v>
      </c>
      <c r="F45" s="147">
        <f>D45</f>
        <v>176</v>
      </c>
      <c r="G45" s="148"/>
      <c r="H45" s="6"/>
      <c r="I45" s="134" t="s">
        <v>96</v>
      </c>
      <c r="J45" s="135"/>
      <c r="K45" s="135"/>
      <c r="L45" s="135"/>
      <c r="M45" s="136"/>
      <c r="N45" s="85"/>
      <c r="O45" s="6"/>
      <c r="P45" s="6"/>
    </row>
    <row r="46" spans="1:16" ht="18" customHeight="1" thickBot="1" x14ac:dyDescent="0.3">
      <c r="A46" s="149" t="s">
        <v>97</v>
      </c>
      <c r="B46" s="150"/>
      <c r="C46" s="150"/>
      <c r="D46" s="150"/>
      <c r="E46" s="151"/>
      <c r="F46" s="152">
        <f>IF(D45=0,0,ROUND(((E45/D45)*F45),2))</f>
        <v>5740.47</v>
      </c>
      <c r="G46" s="153"/>
      <c r="H46" s="6"/>
      <c r="I46" s="134" t="s">
        <v>98</v>
      </c>
      <c r="J46" s="135"/>
      <c r="K46" s="135"/>
      <c r="L46" s="135"/>
      <c r="M46" s="136"/>
      <c r="N46" s="86"/>
      <c r="O46" s="6"/>
      <c r="P46" s="6"/>
    </row>
    <row r="47" spans="1:16" ht="18" customHeight="1" thickTop="1" thickBot="1" x14ac:dyDescent="0.3">
      <c r="A47" s="129" t="s">
        <v>191</v>
      </c>
      <c r="B47" s="130"/>
      <c r="C47" s="130"/>
      <c r="D47" s="130"/>
      <c r="E47" s="131"/>
      <c r="F47" s="132">
        <f>F46*C45</f>
        <v>103328.46</v>
      </c>
      <c r="G47" s="133"/>
      <c r="H47" s="6"/>
      <c r="I47" s="134" t="s">
        <v>100</v>
      </c>
      <c r="J47" s="135"/>
      <c r="K47" s="135"/>
      <c r="L47" s="135"/>
      <c r="M47" s="136"/>
      <c r="N47" s="87"/>
      <c r="O47" s="6"/>
      <c r="P47" s="6"/>
    </row>
    <row r="48" spans="1:16" ht="18" customHeight="1" thickTop="1" thickBot="1" x14ac:dyDescent="0.3">
      <c r="A48" s="137" t="s">
        <v>192</v>
      </c>
      <c r="B48" s="138"/>
      <c r="C48" s="138"/>
      <c r="D48" s="138"/>
      <c r="E48" s="139"/>
      <c r="F48" s="140">
        <f>F47*N48</f>
        <v>2479883.04</v>
      </c>
      <c r="G48" s="141"/>
      <c r="H48" s="6"/>
      <c r="I48" s="142" t="s">
        <v>102</v>
      </c>
      <c r="J48" s="143"/>
      <c r="K48" s="143"/>
      <c r="L48" s="143"/>
      <c r="M48" s="144"/>
      <c r="N48" s="112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128" t="s">
        <v>104</v>
      </c>
      <c r="B50" s="128"/>
      <c r="C50" s="128"/>
      <c r="D50" s="128"/>
      <c r="E50" s="128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cqUpNLkkpsExsnSOtQt7U3VMc7Qqs5zWFpRzaLBQJL5h9wXDWO94QonAnsmDHVzF4EDqtg+oN8fZCWcHqbgmtg==" saltValue="AJJ2JAIDXpY50hHOE/CECg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D6962-9F4B-47CB-A1FE-3B12AF25DE12}">
  <sheetPr>
    <pageSetUpPr fitToPage="1"/>
  </sheetPr>
  <dimension ref="A1:R60"/>
  <sheetViews>
    <sheetView showGridLines="0" topLeftCell="C2" zoomScale="106" zoomScaleNormal="106" workbookViewId="0">
      <selection activeCell="J2" sqref="J2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52" t="s">
        <v>114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3" t="s">
        <v>1</v>
      </c>
      <c r="B5" s="253"/>
      <c r="C5" s="253"/>
      <c r="D5" s="253"/>
      <c r="E5" s="253"/>
      <c r="F5" s="253"/>
      <c r="G5" s="253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4" t="s">
        <v>2</v>
      </c>
      <c r="B6" s="255"/>
      <c r="C6" s="255"/>
      <c r="D6" s="255"/>
      <c r="E6" s="163"/>
      <c r="F6" s="7"/>
      <c r="G6" s="7"/>
      <c r="H6" s="6"/>
      <c r="I6" s="254" t="s">
        <v>3</v>
      </c>
      <c r="J6" s="255"/>
      <c r="K6" s="255"/>
      <c r="L6" s="255"/>
      <c r="M6" s="255"/>
      <c r="N6" s="163"/>
      <c r="O6" s="8"/>
      <c r="P6" s="7"/>
    </row>
    <row r="7" spans="1:18" ht="42" customHeight="1" x14ac:dyDescent="0.25">
      <c r="A7" s="256" t="s">
        <v>4</v>
      </c>
      <c r="B7" s="257"/>
      <c r="C7" s="258"/>
      <c r="D7" s="262" t="str">
        <f>Consolidação!B24</f>
        <v xml:space="preserve">Desenvolvedor Front-End </v>
      </c>
      <c r="E7" s="263"/>
      <c r="F7" s="259"/>
      <c r="G7" s="260"/>
      <c r="H7" s="6"/>
      <c r="I7" s="259" t="s">
        <v>4</v>
      </c>
      <c r="J7" s="260"/>
      <c r="K7" s="260"/>
      <c r="L7" s="261"/>
      <c r="M7" s="264" t="str">
        <f>D7</f>
        <v xml:space="preserve">Desenvolvedor Front-End </v>
      </c>
      <c r="N7" s="265"/>
      <c r="O7" s="259"/>
      <c r="P7" s="260"/>
    </row>
    <row r="8" spans="1:18" ht="13" customHeight="1" thickBot="1" x14ac:dyDescent="0.3">
      <c r="A8" s="259"/>
      <c r="B8" s="260"/>
      <c r="C8" s="261"/>
      <c r="D8" s="9" t="s">
        <v>5</v>
      </c>
      <c r="E8" s="10" t="s">
        <v>6</v>
      </c>
      <c r="F8" s="11"/>
      <c r="G8" s="12"/>
      <c r="H8" s="6"/>
      <c r="I8" s="259"/>
      <c r="J8" s="260"/>
      <c r="K8" s="260"/>
      <c r="L8" s="261"/>
      <c r="M8" s="9" t="s">
        <v>5</v>
      </c>
      <c r="N8" s="10" t="s">
        <v>6</v>
      </c>
      <c r="O8" s="11"/>
      <c r="P8" s="12"/>
    </row>
    <row r="9" spans="1:18" ht="13" customHeight="1" x14ac:dyDescent="0.25">
      <c r="A9" s="246" t="s">
        <v>7</v>
      </c>
      <c r="B9" s="247"/>
      <c r="C9" s="248"/>
      <c r="D9" s="13"/>
      <c r="E9" s="14">
        <f>SUM(N9:N15)</f>
        <v>2500</v>
      </c>
      <c r="F9" s="15"/>
      <c r="G9" s="16"/>
      <c r="H9" s="6"/>
      <c r="I9" s="207" t="s">
        <v>8</v>
      </c>
      <c r="J9" s="249" t="s">
        <v>9</v>
      </c>
      <c r="K9" s="250"/>
      <c r="L9" s="251"/>
      <c r="M9" s="17"/>
      <c r="N9" s="104">
        <f>Consolidação!E24</f>
        <v>2500</v>
      </c>
      <c r="O9" s="18"/>
      <c r="P9" s="16"/>
    </row>
    <row r="10" spans="1:18" ht="13" customHeight="1" x14ac:dyDescent="0.25">
      <c r="A10" s="219" t="s">
        <v>10</v>
      </c>
      <c r="B10" s="220"/>
      <c r="C10" s="221"/>
      <c r="D10" s="19">
        <f>J41</f>
        <v>0.64013540000000013</v>
      </c>
      <c r="E10" s="20">
        <f>E9*J41</f>
        <v>1600.3385000000003</v>
      </c>
      <c r="F10" s="15"/>
      <c r="G10" s="16"/>
      <c r="H10" s="6"/>
      <c r="I10" s="208"/>
      <c r="J10" s="203" t="s">
        <v>11</v>
      </c>
      <c r="K10" s="204"/>
      <c r="L10" s="205"/>
      <c r="M10" s="21"/>
      <c r="N10" s="22">
        <f>M10*N9</f>
        <v>0</v>
      </c>
      <c r="O10" s="18"/>
      <c r="P10" s="16"/>
    </row>
    <row r="11" spans="1:18" ht="13" customHeight="1" x14ac:dyDescent="0.25">
      <c r="A11" s="219" t="s">
        <v>12</v>
      </c>
      <c r="B11" s="220"/>
      <c r="C11" s="221"/>
      <c r="D11" s="19"/>
      <c r="E11" s="20">
        <f>SUM(N16:N22)</f>
        <v>0</v>
      </c>
      <c r="F11" s="15"/>
      <c r="G11" s="16"/>
      <c r="H11" s="23"/>
      <c r="I11" s="208"/>
      <c r="J11" s="203" t="s">
        <v>13</v>
      </c>
      <c r="K11" s="204"/>
      <c r="L11" s="205"/>
      <c r="M11" s="21"/>
      <c r="N11" s="22">
        <f>N9*M11</f>
        <v>0</v>
      </c>
      <c r="O11" s="18"/>
      <c r="P11" s="16"/>
    </row>
    <row r="12" spans="1:18" ht="13" customHeight="1" x14ac:dyDescent="0.25">
      <c r="A12" s="219" t="s">
        <v>14</v>
      </c>
      <c r="B12" s="220"/>
      <c r="C12" s="221"/>
      <c r="D12" s="19"/>
      <c r="E12" s="20">
        <f>SUM(N23:N26)</f>
        <v>0</v>
      </c>
      <c r="F12" s="15"/>
      <c r="G12" s="16"/>
      <c r="H12" s="6"/>
      <c r="I12" s="208"/>
      <c r="J12" s="203" t="s">
        <v>15</v>
      </c>
      <c r="K12" s="204"/>
      <c r="L12" s="205"/>
      <c r="M12" s="24"/>
      <c r="N12" s="25"/>
      <c r="O12" s="18"/>
      <c r="P12" s="16"/>
    </row>
    <row r="13" spans="1:18" ht="13" customHeight="1" thickBot="1" x14ac:dyDescent="0.3">
      <c r="A13" s="222" t="s">
        <v>16</v>
      </c>
      <c r="B13" s="223"/>
      <c r="C13" s="224"/>
      <c r="D13" s="225">
        <f>SUM(E9:E12)</f>
        <v>4100.3384999999998</v>
      </c>
      <c r="E13" s="226"/>
      <c r="F13" s="15"/>
      <c r="G13" s="16"/>
      <c r="H13" s="6"/>
      <c r="I13" s="208"/>
      <c r="J13" s="203" t="s">
        <v>17</v>
      </c>
      <c r="K13" s="204"/>
      <c r="L13" s="205"/>
      <c r="M13" s="24"/>
      <c r="N13" s="26"/>
      <c r="O13" s="18"/>
      <c r="P13" s="16"/>
    </row>
    <row r="14" spans="1:18" ht="13" customHeight="1" x14ac:dyDescent="0.25">
      <c r="A14" s="219" t="s">
        <v>18</v>
      </c>
      <c r="B14" s="220"/>
      <c r="C14" s="221"/>
      <c r="D14" s="27">
        <f>'POSTO 1'!D14</f>
        <v>0</v>
      </c>
      <c r="E14" s="20">
        <f>D13*D14</f>
        <v>0</v>
      </c>
      <c r="F14" s="242"/>
      <c r="G14" s="243"/>
      <c r="H14" s="6"/>
      <c r="I14" s="208"/>
      <c r="J14" s="203" t="s">
        <v>19</v>
      </c>
      <c r="K14" s="204"/>
      <c r="L14" s="205"/>
      <c r="M14" s="24"/>
      <c r="N14" s="26"/>
      <c r="O14" s="244" t="s">
        <v>20</v>
      </c>
      <c r="P14" s="213" t="s">
        <v>21</v>
      </c>
      <c r="Q14" s="215" t="s">
        <v>22</v>
      </c>
      <c r="R14" s="217" t="s">
        <v>23</v>
      </c>
    </row>
    <row r="15" spans="1:18" ht="13" customHeight="1" thickBot="1" x14ac:dyDescent="0.3">
      <c r="A15" s="219" t="s">
        <v>24</v>
      </c>
      <c r="B15" s="220"/>
      <c r="C15" s="221"/>
      <c r="D15" s="27">
        <f>'POSTO 1'!D15</f>
        <v>0</v>
      </c>
      <c r="E15" s="20">
        <f>D15*(D13+E14)</f>
        <v>0</v>
      </c>
      <c r="F15" s="15"/>
      <c r="G15" s="16"/>
      <c r="H15" s="6"/>
      <c r="I15" s="209"/>
      <c r="J15" s="192" t="s">
        <v>25</v>
      </c>
      <c r="K15" s="193"/>
      <c r="L15" s="194"/>
      <c r="M15" s="28"/>
      <c r="N15" s="29"/>
      <c r="O15" s="245"/>
      <c r="P15" s="214"/>
      <c r="Q15" s="216"/>
      <c r="R15" s="218"/>
    </row>
    <row r="16" spans="1:18" ht="13" customHeight="1" thickBot="1" x14ac:dyDescent="0.3">
      <c r="A16" s="222" t="s">
        <v>26</v>
      </c>
      <c r="B16" s="223"/>
      <c r="C16" s="224"/>
      <c r="D16" s="225">
        <f>SUM(E14:E15)</f>
        <v>0</v>
      </c>
      <c r="E16" s="226"/>
      <c r="F16" s="15"/>
      <c r="G16" s="16"/>
      <c r="H16" s="6"/>
      <c r="I16" s="207" t="s">
        <v>27</v>
      </c>
      <c r="J16" s="210" t="s">
        <v>28</v>
      </c>
      <c r="K16" s="211"/>
      <c r="L16" s="212"/>
      <c r="M16" s="30"/>
      <c r="N16" s="31" t="str">
        <f>IF(R16&lt;0,"0",R16)</f>
        <v>0</v>
      </c>
      <c r="O16" s="32"/>
      <c r="P16" s="33"/>
      <c r="Q16" s="107">
        <v>22</v>
      </c>
      <c r="R16" s="34">
        <f>(O16*P16)*(Q16)-(N9*0.06)</f>
        <v>-150</v>
      </c>
    </row>
    <row r="17" spans="1:16" ht="13" customHeight="1" x14ac:dyDescent="0.25">
      <c r="A17" s="222" t="s">
        <v>29</v>
      </c>
      <c r="B17" s="223"/>
      <c r="C17" s="224"/>
      <c r="D17" s="225">
        <f>D13+D16</f>
        <v>4100.3384999999998</v>
      </c>
      <c r="E17" s="226"/>
      <c r="F17" s="206"/>
      <c r="G17" s="195"/>
      <c r="H17" s="6"/>
      <c r="I17" s="208"/>
      <c r="J17" s="203" t="s">
        <v>30</v>
      </c>
      <c r="K17" s="204"/>
      <c r="L17" s="205"/>
      <c r="M17" s="24"/>
      <c r="N17" s="26"/>
    </row>
    <row r="18" spans="1:16" ht="13" customHeight="1" thickBot="1" x14ac:dyDescent="0.3">
      <c r="A18" s="239" t="s">
        <v>31</v>
      </c>
      <c r="B18" s="240"/>
      <c r="C18" s="241"/>
      <c r="D18" s="35">
        <f>N35</f>
        <v>0</v>
      </c>
      <c r="E18" s="36">
        <f>((D13+D16)/(1-N35))*D18</f>
        <v>0</v>
      </c>
      <c r="F18" s="206"/>
      <c r="G18" s="195"/>
      <c r="H18" s="6"/>
      <c r="I18" s="208"/>
      <c r="J18" s="203" t="s">
        <v>32</v>
      </c>
      <c r="K18" s="204"/>
      <c r="L18" s="205"/>
      <c r="M18" s="24"/>
      <c r="N18" s="26"/>
      <c r="O18" s="18"/>
      <c r="P18" s="16"/>
    </row>
    <row r="19" spans="1:16" ht="13" customHeight="1" thickTop="1" thickBot="1" x14ac:dyDescent="0.3">
      <c r="A19" s="227" t="s">
        <v>33</v>
      </c>
      <c r="B19" s="228"/>
      <c r="C19" s="229"/>
      <c r="D19" s="230">
        <f>D17+E18</f>
        <v>4100.3384999999998</v>
      </c>
      <c r="E19" s="231"/>
      <c r="F19" s="15"/>
      <c r="G19" s="16"/>
      <c r="H19" s="6"/>
      <c r="I19" s="208"/>
      <c r="J19" s="203" t="s">
        <v>34</v>
      </c>
      <c r="K19" s="204"/>
      <c r="L19" s="205"/>
      <c r="M19" s="24"/>
      <c r="N19" s="26"/>
      <c r="O19" s="232"/>
      <c r="P19" s="233"/>
    </row>
    <row r="20" spans="1:16" ht="13" customHeight="1" thickTop="1" thickBot="1" x14ac:dyDescent="0.3">
      <c r="A20" s="234" t="s">
        <v>35</v>
      </c>
      <c r="B20" s="235"/>
      <c r="C20" s="236"/>
      <c r="D20" s="237">
        <f>IF(D19=0,0,D19/E9)</f>
        <v>1.6401353999999999</v>
      </c>
      <c r="E20" s="238" t="e">
        <f>D19+#REF!</f>
        <v>#REF!</v>
      </c>
      <c r="F20" s="206"/>
      <c r="G20" s="195"/>
      <c r="H20" s="6"/>
      <c r="I20" s="208"/>
      <c r="J20" s="203" t="s">
        <v>36</v>
      </c>
      <c r="K20" s="204"/>
      <c r="L20" s="205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5"/>
      <c r="G21" s="195"/>
      <c r="H21" s="6"/>
      <c r="I21" s="208"/>
      <c r="J21" s="203" t="s">
        <v>38</v>
      </c>
      <c r="K21" s="204"/>
      <c r="L21" s="205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09"/>
      <c r="J22" s="192" t="s">
        <v>40</v>
      </c>
      <c r="K22" s="193"/>
      <c r="L22" s="194"/>
      <c r="M22" s="28"/>
      <c r="N22" s="29"/>
      <c r="O22" s="206"/>
      <c r="P22" s="195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207" t="s">
        <v>42</v>
      </c>
      <c r="J23" s="210" t="s">
        <v>43</v>
      </c>
      <c r="K23" s="211"/>
      <c r="L23" s="212"/>
      <c r="M23" s="30"/>
      <c r="N23" s="25"/>
      <c r="O23" s="206"/>
      <c r="P23" s="195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208"/>
      <c r="J24" s="203" t="s">
        <v>45</v>
      </c>
      <c r="K24" s="204"/>
      <c r="L24" s="205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08"/>
      <c r="J25" s="203" t="s">
        <v>46</v>
      </c>
      <c r="K25" s="204"/>
      <c r="L25" s="205"/>
      <c r="M25" s="24"/>
      <c r="N25" s="26"/>
      <c r="O25" s="206"/>
      <c r="P25" s="195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09"/>
      <c r="J26" s="192" t="s">
        <v>47</v>
      </c>
      <c r="K26" s="193"/>
      <c r="L26" s="194"/>
      <c r="M26" s="28"/>
      <c r="N26" s="29"/>
      <c r="O26" s="195"/>
      <c r="P26" s="195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6" t="s">
        <v>48</v>
      </c>
      <c r="J27" s="197"/>
      <c r="K27" s="197"/>
      <c r="L27" s="198"/>
      <c r="M27" s="199">
        <f>SUM(N9:N26)</f>
        <v>2500</v>
      </c>
      <c r="N27" s="200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1" t="s">
        <v>51</v>
      </c>
      <c r="B30" s="202"/>
      <c r="C30" s="160" t="s">
        <v>52</v>
      </c>
      <c r="D30" s="172"/>
      <c r="E30" s="173"/>
      <c r="F30" s="160" t="s">
        <v>53</v>
      </c>
      <c r="G30" s="172"/>
      <c r="H30" s="172"/>
      <c r="I30" s="172"/>
      <c r="J30" s="173"/>
      <c r="K30" s="45"/>
      <c r="L30" s="160" t="s">
        <v>54</v>
      </c>
      <c r="M30" s="173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179" t="s">
        <v>57</v>
      </c>
      <c r="D31" s="180"/>
      <c r="E31" s="49">
        <f>'POSTO 1'!E31</f>
        <v>8.3299999999999999E-2</v>
      </c>
      <c r="F31" s="181" t="s">
        <v>58</v>
      </c>
      <c r="G31" s="182"/>
      <c r="H31" s="182"/>
      <c r="I31" s="179"/>
      <c r="J31" s="50">
        <f>'POSTO 1'!J31</f>
        <v>0</v>
      </c>
      <c r="K31" s="51"/>
      <c r="L31" s="183" t="s">
        <v>59</v>
      </c>
      <c r="M31" s="184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185" t="s">
        <v>62</v>
      </c>
      <c r="G32" s="186"/>
      <c r="H32" s="186"/>
      <c r="I32" s="167"/>
      <c r="J32" s="57">
        <f>B36*J31</f>
        <v>0</v>
      </c>
      <c r="K32" s="51"/>
      <c r="L32" s="187" t="s">
        <v>63</v>
      </c>
      <c r="M32" s="188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185" t="s">
        <v>65</v>
      </c>
      <c r="D33" s="167"/>
      <c r="E33" s="59">
        <f>'POSTO 1'!E33</f>
        <v>0.11</v>
      </c>
      <c r="F33" s="189" t="s">
        <v>66</v>
      </c>
      <c r="G33" s="190"/>
      <c r="H33" s="190"/>
      <c r="I33" s="191"/>
      <c r="J33" s="60">
        <f>(((0.08*0.5*0.9*(1+(5/56)+(5/56)+(1/3)*(5/56)))))</f>
        <v>4.3499999999999997E-2</v>
      </c>
      <c r="K33" s="6"/>
      <c r="L33" s="187" t="s">
        <v>67</v>
      </c>
      <c r="M33" s="188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167" t="s">
        <v>69</v>
      </c>
      <c r="D34" s="168"/>
      <c r="E34" s="61">
        <f>'POSTO 1'!E34</f>
        <v>0</v>
      </c>
      <c r="F34" s="154" t="s">
        <v>70</v>
      </c>
      <c r="G34" s="156"/>
      <c r="H34" s="156"/>
      <c r="I34" s="155"/>
      <c r="J34" s="62">
        <f>SUM(J31:J33)</f>
        <v>4.3499999999999997E-2</v>
      </c>
      <c r="K34" s="6"/>
      <c r="L34" s="169" t="s">
        <v>155</v>
      </c>
      <c r="M34" s="170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4" t="s">
        <v>73</v>
      </c>
      <c r="M35" s="171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160" t="s">
        <v>78</v>
      </c>
      <c r="G37" s="172"/>
      <c r="H37" s="172"/>
      <c r="I37" s="172"/>
      <c r="J37" s="173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174" t="s">
        <v>80</v>
      </c>
      <c r="D38" s="175"/>
      <c r="E38" s="69">
        <f>'POSTO 1'!E38</f>
        <v>0</v>
      </c>
      <c r="F38" s="176" t="s">
        <v>81</v>
      </c>
      <c r="G38" s="177"/>
      <c r="H38" s="177"/>
      <c r="I38" s="178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154" t="s">
        <v>84</v>
      </c>
      <c r="D39" s="155"/>
      <c r="E39" s="62">
        <f>SUM(E31:E38)</f>
        <v>0.1933</v>
      </c>
      <c r="F39" s="154" t="s">
        <v>85</v>
      </c>
      <c r="G39" s="156"/>
      <c r="H39" s="156"/>
      <c r="I39" s="155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157" t="s">
        <v>90</v>
      </c>
      <c r="J43" s="158"/>
      <c r="K43" s="158"/>
      <c r="L43" s="158"/>
      <c r="M43" s="158"/>
      <c r="N43" s="159"/>
      <c r="O43" s="6"/>
      <c r="P43" s="6"/>
    </row>
    <row r="44" spans="1:16" ht="39" customHeight="1" thickBot="1" x14ac:dyDescent="0.3">
      <c r="A44" s="160" t="s">
        <v>4</v>
      </c>
      <c r="B44" s="161"/>
      <c r="C44" s="82" t="s">
        <v>91</v>
      </c>
      <c r="D44" s="82" t="s">
        <v>92</v>
      </c>
      <c r="E44" s="82" t="s">
        <v>93</v>
      </c>
      <c r="F44" s="162" t="s">
        <v>94</v>
      </c>
      <c r="G44" s="163"/>
      <c r="H44" s="6"/>
      <c r="I44" s="164" t="s">
        <v>95</v>
      </c>
      <c r="J44" s="165"/>
      <c r="K44" s="165"/>
      <c r="L44" s="165"/>
      <c r="M44" s="166"/>
      <c r="N44" s="83"/>
      <c r="O44" s="6"/>
      <c r="P44" s="6"/>
    </row>
    <row r="45" spans="1:16" ht="20.149999999999999" customHeight="1" thickBot="1" x14ac:dyDescent="0.3">
      <c r="A45" s="145" t="str">
        <f>D7</f>
        <v xml:space="preserve">Desenvolvedor Front-End </v>
      </c>
      <c r="B45" s="146"/>
      <c r="C45" s="105">
        <f>Consolidação!D24</f>
        <v>15</v>
      </c>
      <c r="D45" s="105">
        <f>Consolidação!C24</f>
        <v>176</v>
      </c>
      <c r="E45" s="84">
        <f>D19</f>
        <v>4100.3384999999998</v>
      </c>
      <c r="F45" s="147">
        <f>D45</f>
        <v>176</v>
      </c>
      <c r="G45" s="148"/>
      <c r="H45" s="6"/>
      <c r="I45" s="134" t="s">
        <v>96</v>
      </c>
      <c r="J45" s="135"/>
      <c r="K45" s="135"/>
      <c r="L45" s="135"/>
      <c r="M45" s="136"/>
      <c r="N45" s="85"/>
      <c r="O45" s="6"/>
      <c r="P45" s="6"/>
    </row>
    <row r="46" spans="1:16" ht="18" customHeight="1" thickBot="1" x14ac:dyDescent="0.3">
      <c r="A46" s="149" t="s">
        <v>97</v>
      </c>
      <c r="B46" s="150"/>
      <c r="C46" s="150"/>
      <c r="D46" s="150"/>
      <c r="E46" s="151"/>
      <c r="F46" s="152">
        <f>IF(D45=0,0,ROUND(((E45/D45)*F45),2))</f>
        <v>4100.34</v>
      </c>
      <c r="G46" s="153"/>
      <c r="H46" s="6"/>
      <c r="I46" s="134" t="s">
        <v>98</v>
      </c>
      <c r="J46" s="135"/>
      <c r="K46" s="135"/>
      <c r="L46" s="135"/>
      <c r="M46" s="136"/>
      <c r="N46" s="86"/>
      <c r="O46" s="6"/>
      <c r="P46" s="6"/>
    </row>
    <row r="47" spans="1:16" ht="18" customHeight="1" thickTop="1" thickBot="1" x14ac:dyDescent="0.3">
      <c r="A47" s="129" t="s">
        <v>195</v>
      </c>
      <c r="B47" s="130"/>
      <c r="C47" s="130"/>
      <c r="D47" s="130"/>
      <c r="E47" s="131"/>
      <c r="F47" s="132">
        <f>F46*C45</f>
        <v>61505.100000000006</v>
      </c>
      <c r="G47" s="133"/>
      <c r="H47" s="6"/>
      <c r="I47" s="134" t="s">
        <v>100</v>
      </c>
      <c r="J47" s="135"/>
      <c r="K47" s="135"/>
      <c r="L47" s="135"/>
      <c r="M47" s="136"/>
      <c r="N47" s="87"/>
      <c r="O47" s="6"/>
      <c r="P47" s="6"/>
    </row>
    <row r="48" spans="1:16" ht="18" customHeight="1" thickTop="1" thickBot="1" x14ac:dyDescent="0.3">
      <c r="A48" s="137" t="s">
        <v>196</v>
      </c>
      <c r="B48" s="138"/>
      <c r="C48" s="138"/>
      <c r="D48" s="138"/>
      <c r="E48" s="139"/>
      <c r="F48" s="140">
        <f>F47*N48</f>
        <v>1476122.4000000001</v>
      </c>
      <c r="G48" s="141"/>
      <c r="H48" s="6"/>
      <c r="I48" s="142" t="s">
        <v>102</v>
      </c>
      <c r="J48" s="143"/>
      <c r="K48" s="143"/>
      <c r="L48" s="143"/>
      <c r="M48" s="144"/>
      <c r="N48" s="112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128" t="s">
        <v>104</v>
      </c>
      <c r="B50" s="128"/>
      <c r="C50" s="128"/>
      <c r="D50" s="128"/>
      <c r="E50" s="128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Z6/OsHgDDbuRdjFsyiu6e1Qj1H2E1j9i5VIzOAxjTBpDFZknI+gGJ1Uz9GrIP3tzO43PE2sjvRqqV5JQOvBXHw==" saltValue="Ua6qFsGlF+c9GFEB0sOtiw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4AD89-35EA-4FAF-BF5A-CB0696163A5B}">
  <sheetPr>
    <pageSetUpPr fitToPage="1"/>
  </sheetPr>
  <dimension ref="A1:R60"/>
  <sheetViews>
    <sheetView showGridLines="0" topLeftCell="D2" zoomScale="106" zoomScaleNormal="106" workbookViewId="0">
      <selection activeCell="J2" sqref="J2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52" t="s">
        <v>114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3" t="s">
        <v>1</v>
      </c>
      <c r="B5" s="253"/>
      <c r="C5" s="253"/>
      <c r="D5" s="253"/>
      <c r="E5" s="253"/>
      <c r="F5" s="253"/>
      <c r="G5" s="253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4" t="s">
        <v>2</v>
      </c>
      <c r="B6" s="255"/>
      <c r="C6" s="255"/>
      <c r="D6" s="255"/>
      <c r="E6" s="163"/>
      <c r="F6" s="7"/>
      <c r="G6" s="7"/>
      <c r="H6" s="6"/>
      <c r="I6" s="254" t="s">
        <v>3</v>
      </c>
      <c r="J6" s="255"/>
      <c r="K6" s="255"/>
      <c r="L6" s="255"/>
      <c r="M6" s="255"/>
      <c r="N6" s="163"/>
      <c r="O6" s="8"/>
      <c r="P6" s="7"/>
    </row>
    <row r="7" spans="1:18" ht="42" customHeight="1" x14ac:dyDescent="0.25">
      <c r="A7" s="256" t="s">
        <v>4</v>
      </c>
      <c r="B7" s="257"/>
      <c r="C7" s="258"/>
      <c r="D7" s="262" t="str">
        <f>Consolidação!B25</f>
        <v xml:space="preserve">Arquiteto de Infra de TI </v>
      </c>
      <c r="E7" s="263"/>
      <c r="F7" s="259"/>
      <c r="G7" s="260"/>
      <c r="H7" s="6"/>
      <c r="I7" s="259" t="s">
        <v>4</v>
      </c>
      <c r="J7" s="260"/>
      <c r="K7" s="260"/>
      <c r="L7" s="261"/>
      <c r="M7" s="264" t="str">
        <f>D7</f>
        <v xml:space="preserve">Arquiteto de Infra de TI </v>
      </c>
      <c r="N7" s="265"/>
      <c r="O7" s="259"/>
      <c r="P7" s="260"/>
    </row>
    <row r="8" spans="1:18" ht="13" customHeight="1" thickBot="1" x14ac:dyDescent="0.3">
      <c r="A8" s="259"/>
      <c r="B8" s="260"/>
      <c r="C8" s="261"/>
      <c r="D8" s="9" t="s">
        <v>5</v>
      </c>
      <c r="E8" s="10" t="s">
        <v>6</v>
      </c>
      <c r="F8" s="11"/>
      <c r="G8" s="12"/>
      <c r="H8" s="6"/>
      <c r="I8" s="259"/>
      <c r="J8" s="260"/>
      <c r="K8" s="260"/>
      <c r="L8" s="261"/>
      <c r="M8" s="9" t="s">
        <v>5</v>
      </c>
      <c r="N8" s="10" t="s">
        <v>6</v>
      </c>
      <c r="O8" s="11"/>
      <c r="P8" s="12"/>
    </row>
    <row r="9" spans="1:18" ht="13" customHeight="1" x14ac:dyDescent="0.25">
      <c r="A9" s="246" t="s">
        <v>7</v>
      </c>
      <c r="B9" s="247"/>
      <c r="C9" s="248"/>
      <c r="D9" s="13"/>
      <c r="E9" s="14">
        <f>SUM(N9:N15)</f>
        <v>5500</v>
      </c>
      <c r="F9" s="15"/>
      <c r="G9" s="16"/>
      <c r="H9" s="6"/>
      <c r="I9" s="207" t="s">
        <v>8</v>
      </c>
      <c r="J9" s="249" t="s">
        <v>9</v>
      </c>
      <c r="K9" s="250"/>
      <c r="L9" s="251"/>
      <c r="M9" s="17"/>
      <c r="N9" s="104">
        <f>Consolidação!E25</f>
        <v>5500</v>
      </c>
      <c r="O9" s="18"/>
      <c r="P9" s="16"/>
    </row>
    <row r="10" spans="1:18" ht="13" customHeight="1" x14ac:dyDescent="0.25">
      <c r="A10" s="219" t="s">
        <v>10</v>
      </c>
      <c r="B10" s="220"/>
      <c r="C10" s="221"/>
      <c r="D10" s="19">
        <f>J41</f>
        <v>0.64013540000000013</v>
      </c>
      <c r="E10" s="20">
        <f>E9*J41</f>
        <v>3520.7447000000006</v>
      </c>
      <c r="F10" s="15"/>
      <c r="G10" s="16"/>
      <c r="H10" s="6"/>
      <c r="I10" s="208"/>
      <c r="J10" s="203" t="s">
        <v>11</v>
      </c>
      <c r="K10" s="204"/>
      <c r="L10" s="205"/>
      <c r="M10" s="21"/>
      <c r="N10" s="22">
        <f>M10*N9</f>
        <v>0</v>
      </c>
      <c r="O10" s="18"/>
      <c r="P10" s="16"/>
    </row>
    <row r="11" spans="1:18" ht="13" customHeight="1" x14ac:dyDescent="0.25">
      <c r="A11" s="219" t="s">
        <v>12</v>
      </c>
      <c r="B11" s="220"/>
      <c r="C11" s="221"/>
      <c r="D11" s="19"/>
      <c r="E11" s="20">
        <f>SUM(N16:N22)</f>
        <v>0</v>
      </c>
      <c r="F11" s="15"/>
      <c r="G11" s="16"/>
      <c r="H11" s="23"/>
      <c r="I11" s="208"/>
      <c r="J11" s="203" t="s">
        <v>13</v>
      </c>
      <c r="K11" s="204"/>
      <c r="L11" s="205"/>
      <c r="M11" s="21"/>
      <c r="N11" s="22">
        <f>N9*M11</f>
        <v>0</v>
      </c>
      <c r="O11" s="18"/>
      <c r="P11" s="16"/>
    </row>
    <row r="12" spans="1:18" ht="13" customHeight="1" x14ac:dyDescent="0.25">
      <c r="A12" s="219" t="s">
        <v>14</v>
      </c>
      <c r="B12" s="220"/>
      <c r="C12" s="221"/>
      <c r="D12" s="19"/>
      <c r="E12" s="20">
        <f>SUM(N23:N26)</f>
        <v>0</v>
      </c>
      <c r="F12" s="15"/>
      <c r="G12" s="16"/>
      <c r="H12" s="6"/>
      <c r="I12" s="208"/>
      <c r="J12" s="203" t="s">
        <v>15</v>
      </c>
      <c r="K12" s="204"/>
      <c r="L12" s="205"/>
      <c r="M12" s="24"/>
      <c r="N12" s="25"/>
      <c r="O12" s="18"/>
      <c r="P12" s="16"/>
    </row>
    <row r="13" spans="1:18" ht="13" customHeight="1" thickBot="1" x14ac:dyDescent="0.3">
      <c r="A13" s="222" t="s">
        <v>16</v>
      </c>
      <c r="B13" s="223"/>
      <c r="C13" s="224"/>
      <c r="D13" s="225">
        <f>SUM(E9:E12)</f>
        <v>9020.7447000000011</v>
      </c>
      <c r="E13" s="226"/>
      <c r="F13" s="15"/>
      <c r="G13" s="16"/>
      <c r="H13" s="6"/>
      <c r="I13" s="208"/>
      <c r="J13" s="203" t="s">
        <v>17</v>
      </c>
      <c r="K13" s="204"/>
      <c r="L13" s="205"/>
      <c r="M13" s="24"/>
      <c r="N13" s="26"/>
      <c r="O13" s="18"/>
      <c r="P13" s="16"/>
    </row>
    <row r="14" spans="1:18" ht="13" customHeight="1" x14ac:dyDescent="0.25">
      <c r="A14" s="219" t="s">
        <v>18</v>
      </c>
      <c r="B14" s="220"/>
      <c r="C14" s="221"/>
      <c r="D14" s="27">
        <f>'POSTO 1'!D14</f>
        <v>0</v>
      </c>
      <c r="E14" s="20">
        <f>D13*D14</f>
        <v>0</v>
      </c>
      <c r="F14" s="242"/>
      <c r="G14" s="243"/>
      <c r="H14" s="6"/>
      <c r="I14" s="208"/>
      <c r="J14" s="203" t="s">
        <v>19</v>
      </c>
      <c r="K14" s="204"/>
      <c r="L14" s="205"/>
      <c r="M14" s="24"/>
      <c r="N14" s="26"/>
      <c r="O14" s="244" t="s">
        <v>20</v>
      </c>
      <c r="P14" s="213" t="s">
        <v>21</v>
      </c>
      <c r="Q14" s="215" t="s">
        <v>22</v>
      </c>
      <c r="R14" s="217" t="s">
        <v>23</v>
      </c>
    </row>
    <row r="15" spans="1:18" ht="13" customHeight="1" thickBot="1" x14ac:dyDescent="0.3">
      <c r="A15" s="219" t="s">
        <v>24</v>
      </c>
      <c r="B15" s="220"/>
      <c r="C15" s="221"/>
      <c r="D15" s="27">
        <f>'POSTO 1'!D15</f>
        <v>0</v>
      </c>
      <c r="E15" s="20">
        <f>D15*(D13+E14)</f>
        <v>0</v>
      </c>
      <c r="F15" s="15"/>
      <c r="G15" s="16"/>
      <c r="H15" s="6"/>
      <c r="I15" s="209"/>
      <c r="J15" s="192" t="s">
        <v>25</v>
      </c>
      <c r="K15" s="193"/>
      <c r="L15" s="194"/>
      <c r="M15" s="28"/>
      <c r="N15" s="29"/>
      <c r="O15" s="245"/>
      <c r="P15" s="214"/>
      <c r="Q15" s="216"/>
      <c r="R15" s="218"/>
    </row>
    <row r="16" spans="1:18" ht="13" customHeight="1" thickBot="1" x14ac:dyDescent="0.3">
      <c r="A16" s="222" t="s">
        <v>26</v>
      </c>
      <c r="B16" s="223"/>
      <c r="C16" s="224"/>
      <c r="D16" s="225">
        <f>SUM(E14:E15)</f>
        <v>0</v>
      </c>
      <c r="E16" s="226"/>
      <c r="F16" s="15"/>
      <c r="G16" s="16"/>
      <c r="H16" s="6"/>
      <c r="I16" s="207" t="s">
        <v>27</v>
      </c>
      <c r="J16" s="210" t="s">
        <v>28</v>
      </c>
      <c r="K16" s="211"/>
      <c r="L16" s="212"/>
      <c r="M16" s="30"/>
      <c r="N16" s="31" t="str">
        <f>IF(R16&lt;0,"0",R16)</f>
        <v>0</v>
      </c>
      <c r="O16" s="32"/>
      <c r="P16" s="33"/>
      <c r="Q16" s="107">
        <v>22</v>
      </c>
      <c r="R16" s="34">
        <f>(O16*P16)*(Q16)-(N9*0.06)</f>
        <v>-330</v>
      </c>
    </row>
    <row r="17" spans="1:16" ht="13" customHeight="1" x14ac:dyDescent="0.25">
      <c r="A17" s="222" t="s">
        <v>29</v>
      </c>
      <c r="B17" s="223"/>
      <c r="C17" s="224"/>
      <c r="D17" s="225">
        <f>D13+D16</f>
        <v>9020.7447000000011</v>
      </c>
      <c r="E17" s="226"/>
      <c r="F17" s="206"/>
      <c r="G17" s="195"/>
      <c r="H17" s="6"/>
      <c r="I17" s="208"/>
      <c r="J17" s="203" t="s">
        <v>30</v>
      </c>
      <c r="K17" s="204"/>
      <c r="L17" s="205"/>
      <c r="M17" s="24"/>
      <c r="N17" s="26"/>
    </row>
    <row r="18" spans="1:16" ht="13" customHeight="1" thickBot="1" x14ac:dyDescent="0.3">
      <c r="A18" s="239" t="s">
        <v>31</v>
      </c>
      <c r="B18" s="240"/>
      <c r="C18" s="241"/>
      <c r="D18" s="35">
        <f>N35</f>
        <v>0</v>
      </c>
      <c r="E18" s="36">
        <f>((D13+D16)/(1-N35))*D18</f>
        <v>0</v>
      </c>
      <c r="F18" s="206"/>
      <c r="G18" s="195"/>
      <c r="H18" s="6"/>
      <c r="I18" s="208"/>
      <c r="J18" s="203" t="s">
        <v>32</v>
      </c>
      <c r="K18" s="204"/>
      <c r="L18" s="205"/>
      <c r="M18" s="24"/>
      <c r="N18" s="26"/>
      <c r="O18" s="18"/>
      <c r="P18" s="16"/>
    </row>
    <row r="19" spans="1:16" ht="13" customHeight="1" thickTop="1" thickBot="1" x14ac:dyDescent="0.3">
      <c r="A19" s="227" t="s">
        <v>33</v>
      </c>
      <c r="B19" s="228"/>
      <c r="C19" s="229"/>
      <c r="D19" s="230">
        <f>D17+E18</f>
        <v>9020.7447000000011</v>
      </c>
      <c r="E19" s="231"/>
      <c r="F19" s="15"/>
      <c r="G19" s="16"/>
      <c r="H19" s="6"/>
      <c r="I19" s="208"/>
      <c r="J19" s="203" t="s">
        <v>34</v>
      </c>
      <c r="K19" s="204"/>
      <c r="L19" s="205"/>
      <c r="M19" s="24"/>
      <c r="N19" s="26"/>
      <c r="O19" s="232"/>
      <c r="P19" s="233"/>
    </row>
    <row r="20" spans="1:16" ht="13" customHeight="1" thickTop="1" thickBot="1" x14ac:dyDescent="0.3">
      <c r="A20" s="234" t="s">
        <v>35</v>
      </c>
      <c r="B20" s="235"/>
      <c r="C20" s="236"/>
      <c r="D20" s="237">
        <f>IF(D19=0,0,D19/E9)</f>
        <v>1.6401354000000001</v>
      </c>
      <c r="E20" s="238" t="e">
        <f>D19+#REF!</f>
        <v>#REF!</v>
      </c>
      <c r="F20" s="206"/>
      <c r="G20" s="195"/>
      <c r="H20" s="6"/>
      <c r="I20" s="208"/>
      <c r="J20" s="203" t="s">
        <v>36</v>
      </c>
      <c r="K20" s="204"/>
      <c r="L20" s="205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5"/>
      <c r="G21" s="195"/>
      <c r="H21" s="6"/>
      <c r="I21" s="208"/>
      <c r="J21" s="203" t="s">
        <v>38</v>
      </c>
      <c r="K21" s="204"/>
      <c r="L21" s="205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09"/>
      <c r="J22" s="192" t="s">
        <v>40</v>
      </c>
      <c r="K22" s="193"/>
      <c r="L22" s="194"/>
      <c r="M22" s="28"/>
      <c r="N22" s="29"/>
      <c r="O22" s="206"/>
      <c r="P22" s="195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207" t="s">
        <v>42</v>
      </c>
      <c r="J23" s="210" t="s">
        <v>43</v>
      </c>
      <c r="K23" s="211"/>
      <c r="L23" s="212"/>
      <c r="M23" s="30"/>
      <c r="N23" s="25"/>
      <c r="O23" s="206"/>
      <c r="P23" s="195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208"/>
      <c r="J24" s="203" t="s">
        <v>45</v>
      </c>
      <c r="K24" s="204"/>
      <c r="L24" s="205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08"/>
      <c r="J25" s="203" t="s">
        <v>46</v>
      </c>
      <c r="K25" s="204"/>
      <c r="L25" s="205"/>
      <c r="M25" s="24"/>
      <c r="N25" s="26"/>
      <c r="O25" s="206"/>
      <c r="P25" s="195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09"/>
      <c r="J26" s="192" t="s">
        <v>47</v>
      </c>
      <c r="K26" s="193"/>
      <c r="L26" s="194"/>
      <c r="M26" s="28"/>
      <c r="N26" s="29"/>
      <c r="O26" s="195"/>
      <c r="P26" s="195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6" t="s">
        <v>48</v>
      </c>
      <c r="J27" s="197"/>
      <c r="K27" s="197"/>
      <c r="L27" s="198"/>
      <c r="M27" s="199">
        <f>SUM(N9:N26)</f>
        <v>5500</v>
      </c>
      <c r="N27" s="200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1" t="s">
        <v>51</v>
      </c>
      <c r="B30" s="202"/>
      <c r="C30" s="160" t="s">
        <v>52</v>
      </c>
      <c r="D30" s="172"/>
      <c r="E30" s="173"/>
      <c r="F30" s="160" t="s">
        <v>53</v>
      </c>
      <c r="G30" s="172"/>
      <c r="H30" s="172"/>
      <c r="I30" s="172"/>
      <c r="J30" s="173"/>
      <c r="K30" s="45"/>
      <c r="L30" s="160" t="s">
        <v>54</v>
      </c>
      <c r="M30" s="173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179" t="s">
        <v>57</v>
      </c>
      <c r="D31" s="180"/>
      <c r="E31" s="49">
        <f>'POSTO 1'!E31</f>
        <v>8.3299999999999999E-2</v>
      </c>
      <c r="F31" s="181" t="s">
        <v>58</v>
      </c>
      <c r="G31" s="182"/>
      <c r="H31" s="182"/>
      <c r="I31" s="179"/>
      <c r="J31" s="50">
        <f>'POSTO 1'!J31</f>
        <v>0</v>
      </c>
      <c r="K31" s="51"/>
      <c r="L31" s="183" t="s">
        <v>59</v>
      </c>
      <c r="M31" s="184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185" t="s">
        <v>62</v>
      </c>
      <c r="G32" s="186"/>
      <c r="H32" s="186"/>
      <c r="I32" s="167"/>
      <c r="J32" s="57">
        <f>B36*J31</f>
        <v>0</v>
      </c>
      <c r="K32" s="51"/>
      <c r="L32" s="187" t="s">
        <v>63</v>
      </c>
      <c r="M32" s="188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185" t="s">
        <v>65</v>
      </c>
      <c r="D33" s="167"/>
      <c r="E33" s="59">
        <f>'POSTO 1'!E33</f>
        <v>0.11</v>
      </c>
      <c r="F33" s="189" t="s">
        <v>66</v>
      </c>
      <c r="G33" s="190"/>
      <c r="H33" s="190"/>
      <c r="I33" s="191"/>
      <c r="J33" s="60">
        <f>(((0.08*0.5*0.9*(1+(5/56)+(5/56)+(1/3)*(5/56)))))</f>
        <v>4.3499999999999997E-2</v>
      </c>
      <c r="K33" s="6"/>
      <c r="L33" s="187" t="s">
        <v>67</v>
      </c>
      <c r="M33" s="188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167" t="s">
        <v>69</v>
      </c>
      <c r="D34" s="168"/>
      <c r="E34" s="61">
        <f>'POSTO 1'!E34</f>
        <v>0</v>
      </c>
      <c r="F34" s="154" t="s">
        <v>70</v>
      </c>
      <c r="G34" s="156"/>
      <c r="H34" s="156"/>
      <c r="I34" s="155"/>
      <c r="J34" s="62">
        <f>SUM(J31:J33)</f>
        <v>4.3499999999999997E-2</v>
      </c>
      <c r="K34" s="6"/>
      <c r="L34" s="169" t="s">
        <v>155</v>
      </c>
      <c r="M34" s="170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4" t="s">
        <v>73</v>
      </c>
      <c r="M35" s="171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160" t="s">
        <v>78</v>
      </c>
      <c r="G37" s="172"/>
      <c r="H37" s="172"/>
      <c r="I37" s="172"/>
      <c r="J37" s="173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174" t="s">
        <v>80</v>
      </c>
      <c r="D38" s="175"/>
      <c r="E38" s="69">
        <f>'POSTO 1'!E38</f>
        <v>0</v>
      </c>
      <c r="F38" s="176" t="s">
        <v>81</v>
      </c>
      <c r="G38" s="177"/>
      <c r="H38" s="177"/>
      <c r="I38" s="178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154" t="s">
        <v>84</v>
      </c>
      <c r="D39" s="155"/>
      <c r="E39" s="62">
        <f>SUM(E31:E38)</f>
        <v>0.1933</v>
      </c>
      <c r="F39" s="154" t="s">
        <v>85</v>
      </c>
      <c r="G39" s="156"/>
      <c r="H39" s="156"/>
      <c r="I39" s="155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157" t="s">
        <v>90</v>
      </c>
      <c r="J43" s="158"/>
      <c r="K43" s="158"/>
      <c r="L43" s="158"/>
      <c r="M43" s="158"/>
      <c r="N43" s="159"/>
      <c r="O43" s="6"/>
      <c r="P43" s="6"/>
    </row>
    <row r="44" spans="1:16" ht="39" customHeight="1" thickBot="1" x14ac:dyDescent="0.3">
      <c r="A44" s="160" t="s">
        <v>4</v>
      </c>
      <c r="B44" s="161"/>
      <c r="C44" s="82" t="s">
        <v>91</v>
      </c>
      <c r="D44" s="82" t="s">
        <v>92</v>
      </c>
      <c r="E44" s="82" t="s">
        <v>93</v>
      </c>
      <c r="F44" s="162" t="s">
        <v>94</v>
      </c>
      <c r="G44" s="163"/>
      <c r="H44" s="6"/>
      <c r="I44" s="164" t="s">
        <v>95</v>
      </c>
      <c r="J44" s="165"/>
      <c r="K44" s="165"/>
      <c r="L44" s="165"/>
      <c r="M44" s="166"/>
      <c r="N44" s="83"/>
      <c r="O44" s="6"/>
      <c r="P44" s="6"/>
    </row>
    <row r="45" spans="1:16" ht="20.149999999999999" customHeight="1" thickBot="1" x14ac:dyDescent="0.3">
      <c r="A45" s="145" t="str">
        <f>D7</f>
        <v xml:space="preserve">Arquiteto de Infra de TI </v>
      </c>
      <c r="B45" s="146"/>
      <c r="C45" s="105">
        <f>Consolidação!D25</f>
        <v>5</v>
      </c>
      <c r="D45" s="105">
        <f>Consolidação!C25</f>
        <v>176</v>
      </c>
      <c r="E45" s="84">
        <f>D19</f>
        <v>9020.7447000000011</v>
      </c>
      <c r="F45" s="147">
        <f>D45</f>
        <v>176</v>
      </c>
      <c r="G45" s="148"/>
      <c r="H45" s="6"/>
      <c r="I45" s="134" t="s">
        <v>96</v>
      </c>
      <c r="J45" s="135"/>
      <c r="K45" s="135"/>
      <c r="L45" s="135"/>
      <c r="M45" s="136"/>
      <c r="N45" s="85"/>
      <c r="O45" s="6"/>
      <c r="P45" s="6"/>
    </row>
    <row r="46" spans="1:16" ht="18" customHeight="1" thickBot="1" x14ac:dyDescent="0.3">
      <c r="A46" s="149" t="s">
        <v>97</v>
      </c>
      <c r="B46" s="150"/>
      <c r="C46" s="150"/>
      <c r="D46" s="150"/>
      <c r="E46" s="151"/>
      <c r="F46" s="152">
        <f>IF(D45=0,0,ROUND(((E45/D45)*F45),2))</f>
        <v>9020.74</v>
      </c>
      <c r="G46" s="153"/>
      <c r="H46" s="6"/>
      <c r="I46" s="134" t="s">
        <v>98</v>
      </c>
      <c r="J46" s="135"/>
      <c r="K46" s="135"/>
      <c r="L46" s="135"/>
      <c r="M46" s="136"/>
      <c r="N46" s="86"/>
      <c r="O46" s="6"/>
      <c r="P46" s="6"/>
    </row>
    <row r="47" spans="1:16" ht="18" customHeight="1" thickTop="1" thickBot="1" x14ac:dyDescent="0.3">
      <c r="A47" s="129" t="s">
        <v>197</v>
      </c>
      <c r="B47" s="130"/>
      <c r="C47" s="130"/>
      <c r="D47" s="130"/>
      <c r="E47" s="131"/>
      <c r="F47" s="132">
        <f>F46*C45</f>
        <v>45103.7</v>
      </c>
      <c r="G47" s="133"/>
      <c r="H47" s="6"/>
      <c r="I47" s="134" t="s">
        <v>100</v>
      </c>
      <c r="J47" s="135"/>
      <c r="K47" s="135"/>
      <c r="L47" s="135"/>
      <c r="M47" s="136"/>
      <c r="N47" s="87"/>
      <c r="O47" s="6"/>
      <c r="P47" s="6"/>
    </row>
    <row r="48" spans="1:16" ht="18" customHeight="1" thickTop="1" thickBot="1" x14ac:dyDescent="0.3">
      <c r="A48" s="137" t="s">
        <v>198</v>
      </c>
      <c r="B48" s="138"/>
      <c r="C48" s="138"/>
      <c r="D48" s="138"/>
      <c r="E48" s="139"/>
      <c r="F48" s="140">
        <f>F47*N48</f>
        <v>1082488.7999999998</v>
      </c>
      <c r="G48" s="141"/>
      <c r="H48" s="6"/>
      <c r="I48" s="142" t="s">
        <v>102</v>
      </c>
      <c r="J48" s="143"/>
      <c r="K48" s="143"/>
      <c r="L48" s="143"/>
      <c r="M48" s="144"/>
      <c r="N48" s="112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128" t="s">
        <v>104</v>
      </c>
      <c r="B50" s="128"/>
      <c r="C50" s="128"/>
      <c r="D50" s="128"/>
      <c r="E50" s="128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atPU3x8aOr59lo6nc/y9goSzPVgBJGfHTLLPXqBcD1f/OiOHR1YUP5MIvF4W/zoTLO3YAjkzh03C3E6Hi2qCMw==" saltValue="bhCDCIMV1dpqpTfUCyhP6A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A029C-9EAE-4A0D-9A01-9FDF4C485951}">
  <sheetPr>
    <pageSetUpPr fitToPage="1"/>
  </sheetPr>
  <dimension ref="A1:R60"/>
  <sheetViews>
    <sheetView showGridLines="0" topLeftCell="C2" zoomScale="106" zoomScaleNormal="106" workbookViewId="0">
      <selection activeCell="J2" sqref="J2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52" t="s">
        <v>114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3" t="s">
        <v>1</v>
      </c>
      <c r="B5" s="253"/>
      <c r="C5" s="253"/>
      <c r="D5" s="253"/>
      <c r="E5" s="253"/>
      <c r="F5" s="253"/>
      <c r="G5" s="253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4" t="s">
        <v>2</v>
      </c>
      <c r="B6" s="255"/>
      <c r="C6" s="255"/>
      <c r="D6" s="255"/>
      <c r="E6" s="163"/>
      <c r="F6" s="7"/>
      <c r="G6" s="7"/>
      <c r="H6" s="6"/>
      <c r="I6" s="254" t="s">
        <v>3</v>
      </c>
      <c r="J6" s="255"/>
      <c r="K6" s="255"/>
      <c r="L6" s="255"/>
      <c r="M6" s="255"/>
      <c r="N6" s="163"/>
      <c r="O6" s="8"/>
      <c r="P6" s="7"/>
    </row>
    <row r="7" spans="1:18" ht="42" customHeight="1" x14ac:dyDescent="0.25">
      <c r="A7" s="256" t="s">
        <v>4</v>
      </c>
      <c r="B7" s="257"/>
      <c r="C7" s="258"/>
      <c r="D7" s="262" t="str">
        <f>Consolidação!B26</f>
        <v xml:space="preserve">Cientista de Dados </v>
      </c>
      <c r="E7" s="263"/>
      <c r="F7" s="259"/>
      <c r="G7" s="260"/>
      <c r="H7" s="6"/>
      <c r="I7" s="259" t="s">
        <v>4</v>
      </c>
      <c r="J7" s="260"/>
      <c r="K7" s="260"/>
      <c r="L7" s="261"/>
      <c r="M7" s="264" t="str">
        <f>D7</f>
        <v xml:space="preserve">Cientista de Dados </v>
      </c>
      <c r="N7" s="265"/>
      <c r="O7" s="259"/>
      <c r="P7" s="260"/>
    </row>
    <row r="8" spans="1:18" ht="13" customHeight="1" thickBot="1" x14ac:dyDescent="0.3">
      <c r="A8" s="259"/>
      <c r="B8" s="260"/>
      <c r="C8" s="261"/>
      <c r="D8" s="9" t="s">
        <v>5</v>
      </c>
      <c r="E8" s="10" t="s">
        <v>6</v>
      </c>
      <c r="F8" s="11"/>
      <c r="G8" s="12"/>
      <c r="H8" s="6"/>
      <c r="I8" s="259"/>
      <c r="J8" s="260"/>
      <c r="K8" s="260"/>
      <c r="L8" s="261"/>
      <c r="M8" s="9" t="s">
        <v>5</v>
      </c>
      <c r="N8" s="10" t="s">
        <v>6</v>
      </c>
      <c r="O8" s="11"/>
      <c r="P8" s="12"/>
    </row>
    <row r="9" spans="1:18" ht="13" customHeight="1" x14ac:dyDescent="0.25">
      <c r="A9" s="246" t="s">
        <v>7</v>
      </c>
      <c r="B9" s="247"/>
      <c r="C9" s="248"/>
      <c r="D9" s="13"/>
      <c r="E9" s="14">
        <f>SUM(N9:N15)</f>
        <v>8167.41</v>
      </c>
      <c r="F9" s="15"/>
      <c r="G9" s="16"/>
      <c r="H9" s="6"/>
      <c r="I9" s="207" t="s">
        <v>8</v>
      </c>
      <c r="J9" s="249" t="s">
        <v>9</v>
      </c>
      <c r="K9" s="250"/>
      <c r="L9" s="251"/>
      <c r="M9" s="17"/>
      <c r="N9" s="104">
        <f>Consolidação!E26</f>
        <v>8167.41</v>
      </c>
      <c r="O9" s="18"/>
      <c r="P9" s="16"/>
    </row>
    <row r="10" spans="1:18" ht="13" customHeight="1" x14ac:dyDescent="0.25">
      <c r="A10" s="219" t="s">
        <v>10</v>
      </c>
      <c r="B10" s="220"/>
      <c r="C10" s="221"/>
      <c r="D10" s="19">
        <f>J41</f>
        <v>0.64013540000000013</v>
      </c>
      <c r="E10" s="20">
        <f>E9*J41</f>
        <v>5228.2482673140012</v>
      </c>
      <c r="F10" s="15"/>
      <c r="G10" s="16"/>
      <c r="H10" s="6"/>
      <c r="I10" s="208"/>
      <c r="J10" s="203" t="s">
        <v>11</v>
      </c>
      <c r="K10" s="204"/>
      <c r="L10" s="205"/>
      <c r="M10" s="21"/>
      <c r="N10" s="22">
        <f>M10*N9</f>
        <v>0</v>
      </c>
      <c r="O10" s="18"/>
      <c r="P10" s="16"/>
    </row>
    <row r="11" spans="1:18" ht="13" customHeight="1" x14ac:dyDescent="0.25">
      <c r="A11" s="219" t="s">
        <v>12</v>
      </c>
      <c r="B11" s="220"/>
      <c r="C11" s="221"/>
      <c r="D11" s="19"/>
      <c r="E11" s="20">
        <f>SUM(N16:N22)</f>
        <v>0</v>
      </c>
      <c r="F11" s="15"/>
      <c r="G11" s="16"/>
      <c r="H11" s="23"/>
      <c r="I11" s="208"/>
      <c r="J11" s="203" t="s">
        <v>13</v>
      </c>
      <c r="K11" s="204"/>
      <c r="L11" s="205"/>
      <c r="M11" s="21"/>
      <c r="N11" s="22">
        <f>N9*M11</f>
        <v>0</v>
      </c>
      <c r="O11" s="18"/>
      <c r="P11" s="16"/>
    </row>
    <row r="12" spans="1:18" ht="13" customHeight="1" x14ac:dyDescent="0.25">
      <c r="A12" s="219" t="s">
        <v>14</v>
      </c>
      <c r="B12" s="220"/>
      <c r="C12" s="221"/>
      <c r="D12" s="19"/>
      <c r="E12" s="20">
        <f>SUM(N23:N26)</f>
        <v>0</v>
      </c>
      <c r="F12" s="15"/>
      <c r="G12" s="16"/>
      <c r="H12" s="6"/>
      <c r="I12" s="208"/>
      <c r="J12" s="203" t="s">
        <v>15</v>
      </c>
      <c r="K12" s="204"/>
      <c r="L12" s="205"/>
      <c r="M12" s="24"/>
      <c r="N12" s="25"/>
      <c r="O12" s="18"/>
      <c r="P12" s="16"/>
    </row>
    <row r="13" spans="1:18" ht="13" customHeight="1" thickBot="1" x14ac:dyDescent="0.3">
      <c r="A13" s="222" t="s">
        <v>16</v>
      </c>
      <c r="B13" s="223"/>
      <c r="C13" s="224"/>
      <c r="D13" s="225">
        <f>SUM(E9:E12)</f>
        <v>13395.658267314</v>
      </c>
      <c r="E13" s="226"/>
      <c r="F13" s="15"/>
      <c r="G13" s="16"/>
      <c r="H13" s="6"/>
      <c r="I13" s="208"/>
      <c r="J13" s="203" t="s">
        <v>17</v>
      </c>
      <c r="K13" s="204"/>
      <c r="L13" s="205"/>
      <c r="M13" s="24"/>
      <c r="N13" s="26"/>
      <c r="O13" s="18"/>
      <c r="P13" s="16"/>
    </row>
    <row r="14" spans="1:18" ht="13" customHeight="1" x14ac:dyDescent="0.25">
      <c r="A14" s="219" t="s">
        <v>18</v>
      </c>
      <c r="B14" s="220"/>
      <c r="C14" s="221"/>
      <c r="D14" s="27">
        <f>'POSTO 1'!D14</f>
        <v>0</v>
      </c>
      <c r="E14" s="20">
        <f>D13*D14</f>
        <v>0</v>
      </c>
      <c r="F14" s="242"/>
      <c r="G14" s="243"/>
      <c r="H14" s="6"/>
      <c r="I14" s="208"/>
      <c r="J14" s="203" t="s">
        <v>19</v>
      </c>
      <c r="K14" s="204"/>
      <c r="L14" s="205"/>
      <c r="M14" s="24"/>
      <c r="N14" s="26"/>
      <c r="O14" s="244" t="s">
        <v>20</v>
      </c>
      <c r="P14" s="213" t="s">
        <v>21</v>
      </c>
      <c r="Q14" s="215" t="s">
        <v>22</v>
      </c>
      <c r="R14" s="217" t="s">
        <v>23</v>
      </c>
    </row>
    <row r="15" spans="1:18" ht="13" customHeight="1" thickBot="1" x14ac:dyDescent="0.3">
      <c r="A15" s="219" t="s">
        <v>24</v>
      </c>
      <c r="B15" s="220"/>
      <c r="C15" s="221"/>
      <c r="D15" s="27">
        <f>'POSTO 1'!D15</f>
        <v>0</v>
      </c>
      <c r="E15" s="20">
        <f>D15*(D13+E14)</f>
        <v>0</v>
      </c>
      <c r="F15" s="15"/>
      <c r="G15" s="16"/>
      <c r="H15" s="6"/>
      <c r="I15" s="209"/>
      <c r="J15" s="192" t="s">
        <v>25</v>
      </c>
      <c r="K15" s="193"/>
      <c r="L15" s="194"/>
      <c r="M15" s="28"/>
      <c r="N15" s="29"/>
      <c r="O15" s="245"/>
      <c r="P15" s="214"/>
      <c r="Q15" s="216"/>
      <c r="R15" s="218"/>
    </row>
    <row r="16" spans="1:18" ht="13" customHeight="1" thickBot="1" x14ac:dyDescent="0.3">
      <c r="A16" s="222" t="s">
        <v>26</v>
      </c>
      <c r="B16" s="223"/>
      <c r="C16" s="224"/>
      <c r="D16" s="225">
        <f>SUM(E14:E15)</f>
        <v>0</v>
      </c>
      <c r="E16" s="226"/>
      <c r="F16" s="15"/>
      <c r="G16" s="16"/>
      <c r="H16" s="6"/>
      <c r="I16" s="207" t="s">
        <v>27</v>
      </c>
      <c r="J16" s="210" t="s">
        <v>28</v>
      </c>
      <c r="K16" s="211"/>
      <c r="L16" s="212"/>
      <c r="M16" s="30"/>
      <c r="N16" s="31" t="str">
        <f>IF(R16&lt;0,"0",R16)</f>
        <v>0</v>
      </c>
      <c r="O16" s="32"/>
      <c r="P16" s="33"/>
      <c r="Q16" s="107">
        <v>22</v>
      </c>
      <c r="R16" s="34">
        <f>(O16*P16)*(Q16)-(N9*0.06)</f>
        <v>-490.04459999999995</v>
      </c>
    </row>
    <row r="17" spans="1:16" ht="13" customHeight="1" x14ac:dyDescent="0.25">
      <c r="A17" s="222" t="s">
        <v>29</v>
      </c>
      <c r="B17" s="223"/>
      <c r="C17" s="224"/>
      <c r="D17" s="225">
        <f>D13+D16</f>
        <v>13395.658267314</v>
      </c>
      <c r="E17" s="226"/>
      <c r="F17" s="206"/>
      <c r="G17" s="195"/>
      <c r="H17" s="6"/>
      <c r="I17" s="208"/>
      <c r="J17" s="203" t="s">
        <v>30</v>
      </c>
      <c r="K17" s="204"/>
      <c r="L17" s="205"/>
      <c r="M17" s="24"/>
      <c r="N17" s="26"/>
    </row>
    <row r="18" spans="1:16" ht="13" customHeight="1" thickBot="1" x14ac:dyDescent="0.3">
      <c r="A18" s="239" t="s">
        <v>31</v>
      </c>
      <c r="B18" s="240"/>
      <c r="C18" s="241"/>
      <c r="D18" s="35">
        <f>N35</f>
        <v>0</v>
      </c>
      <c r="E18" s="36">
        <f>((D13+D16)/(1-N35))*D18</f>
        <v>0</v>
      </c>
      <c r="F18" s="206"/>
      <c r="G18" s="195"/>
      <c r="H18" s="6"/>
      <c r="I18" s="208"/>
      <c r="J18" s="203" t="s">
        <v>32</v>
      </c>
      <c r="K18" s="204"/>
      <c r="L18" s="205"/>
      <c r="M18" s="24"/>
      <c r="N18" s="26"/>
      <c r="O18" s="18"/>
      <c r="P18" s="16"/>
    </row>
    <row r="19" spans="1:16" ht="13" customHeight="1" thickTop="1" thickBot="1" x14ac:dyDescent="0.3">
      <c r="A19" s="227" t="s">
        <v>33</v>
      </c>
      <c r="B19" s="228"/>
      <c r="C19" s="229"/>
      <c r="D19" s="230">
        <f>D17+E18</f>
        <v>13395.658267314</v>
      </c>
      <c r="E19" s="231"/>
      <c r="F19" s="15"/>
      <c r="G19" s="16"/>
      <c r="H19" s="6"/>
      <c r="I19" s="208"/>
      <c r="J19" s="203" t="s">
        <v>34</v>
      </c>
      <c r="K19" s="204"/>
      <c r="L19" s="205"/>
      <c r="M19" s="24"/>
      <c r="N19" s="26"/>
      <c r="O19" s="232"/>
      <c r="P19" s="233"/>
    </row>
    <row r="20" spans="1:16" ht="13" customHeight="1" thickTop="1" thickBot="1" x14ac:dyDescent="0.3">
      <c r="A20" s="234" t="s">
        <v>35</v>
      </c>
      <c r="B20" s="235"/>
      <c r="C20" s="236"/>
      <c r="D20" s="237">
        <f>IF(D19=0,0,D19/E9)</f>
        <v>1.6401354000000001</v>
      </c>
      <c r="E20" s="238" t="e">
        <f>D19+#REF!</f>
        <v>#REF!</v>
      </c>
      <c r="F20" s="206"/>
      <c r="G20" s="195"/>
      <c r="H20" s="6"/>
      <c r="I20" s="208"/>
      <c r="J20" s="203" t="s">
        <v>36</v>
      </c>
      <c r="K20" s="204"/>
      <c r="L20" s="205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5"/>
      <c r="G21" s="195"/>
      <c r="H21" s="6"/>
      <c r="I21" s="208"/>
      <c r="J21" s="203" t="s">
        <v>38</v>
      </c>
      <c r="K21" s="204"/>
      <c r="L21" s="205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09"/>
      <c r="J22" s="192" t="s">
        <v>40</v>
      </c>
      <c r="K22" s="193"/>
      <c r="L22" s="194"/>
      <c r="M22" s="28"/>
      <c r="N22" s="29"/>
      <c r="O22" s="206"/>
      <c r="P22" s="195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207" t="s">
        <v>42</v>
      </c>
      <c r="J23" s="210" t="s">
        <v>43</v>
      </c>
      <c r="K23" s="211"/>
      <c r="L23" s="212"/>
      <c r="M23" s="30"/>
      <c r="N23" s="25"/>
      <c r="O23" s="206"/>
      <c r="P23" s="195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208"/>
      <c r="J24" s="203" t="s">
        <v>45</v>
      </c>
      <c r="K24" s="204"/>
      <c r="L24" s="205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08"/>
      <c r="J25" s="203" t="s">
        <v>46</v>
      </c>
      <c r="K25" s="204"/>
      <c r="L25" s="205"/>
      <c r="M25" s="24"/>
      <c r="N25" s="26"/>
      <c r="O25" s="206"/>
      <c r="P25" s="195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09"/>
      <c r="J26" s="192" t="s">
        <v>47</v>
      </c>
      <c r="K26" s="193"/>
      <c r="L26" s="194"/>
      <c r="M26" s="28"/>
      <c r="N26" s="29"/>
      <c r="O26" s="195"/>
      <c r="P26" s="195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6" t="s">
        <v>48</v>
      </c>
      <c r="J27" s="197"/>
      <c r="K27" s="197"/>
      <c r="L27" s="198"/>
      <c r="M27" s="199">
        <f>SUM(N9:N26)</f>
        <v>8167.41</v>
      </c>
      <c r="N27" s="200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1" t="s">
        <v>51</v>
      </c>
      <c r="B30" s="202"/>
      <c r="C30" s="160" t="s">
        <v>52</v>
      </c>
      <c r="D30" s="172"/>
      <c r="E30" s="173"/>
      <c r="F30" s="160" t="s">
        <v>53</v>
      </c>
      <c r="G30" s="172"/>
      <c r="H30" s="172"/>
      <c r="I30" s="172"/>
      <c r="J30" s="173"/>
      <c r="K30" s="45"/>
      <c r="L30" s="160" t="s">
        <v>54</v>
      </c>
      <c r="M30" s="173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179" t="s">
        <v>57</v>
      </c>
      <c r="D31" s="180"/>
      <c r="E31" s="49">
        <f>'POSTO 1'!E31</f>
        <v>8.3299999999999999E-2</v>
      </c>
      <c r="F31" s="181" t="s">
        <v>58</v>
      </c>
      <c r="G31" s="182"/>
      <c r="H31" s="182"/>
      <c r="I31" s="179"/>
      <c r="J31" s="50">
        <f>'POSTO 1'!J31</f>
        <v>0</v>
      </c>
      <c r="K31" s="51"/>
      <c r="L31" s="183" t="s">
        <v>59</v>
      </c>
      <c r="M31" s="184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185" t="s">
        <v>62</v>
      </c>
      <c r="G32" s="186"/>
      <c r="H32" s="186"/>
      <c r="I32" s="167"/>
      <c r="J32" s="57">
        <f>B36*J31</f>
        <v>0</v>
      </c>
      <c r="K32" s="51"/>
      <c r="L32" s="187" t="s">
        <v>63</v>
      </c>
      <c r="M32" s="188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185" t="s">
        <v>65</v>
      </c>
      <c r="D33" s="167"/>
      <c r="E33" s="59">
        <f>'POSTO 1'!E33</f>
        <v>0.11</v>
      </c>
      <c r="F33" s="189" t="s">
        <v>66</v>
      </c>
      <c r="G33" s="190"/>
      <c r="H33" s="190"/>
      <c r="I33" s="191"/>
      <c r="J33" s="60">
        <f>(((0.08*0.5*0.9*(1+(5/56)+(5/56)+(1/3)*(5/56)))))</f>
        <v>4.3499999999999997E-2</v>
      </c>
      <c r="K33" s="6"/>
      <c r="L33" s="187" t="s">
        <v>67</v>
      </c>
      <c r="M33" s="188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167" t="s">
        <v>69</v>
      </c>
      <c r="D34" s="168"/>
      <c r="E34" s="61">
        <f>'POSTO 1'!E34</f>
        <v>0</v>
      </c>
      <c r="F34" s="154" t="s">
        <v>70</v>
      </c>
      <c r="G34" s="156"/>
      <c r="H34" s="156"/>
      <c r="I34" s="155"/>
      <c r="J34" s="62">
        <f>SUM(J31:J33)</f>
        <v>4.3499999999999997E-2</v>
      </c>
      <c r="K34" s="6"/>
      <c r="L34" s="169" t="s">
        <v>155</v>
      </c>
      <c r="M34" s="170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4" t="s">
        <v>73</v>
      </c>
      <c r="M35" s="171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160" t="s">
        <v>78</v>
      </c>
      <c r="G37" s="172"/>
      <c r="H37" s="172"/>
      <c r="I37" s="172"/>
      <c r="J37" s="173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174" t="s">
        <v>80</v>
      </c>
      <c r="D38" s="175"/>
      <c r="E38" s="69">
        <f>'POSTO 1'!E38</f>
        <v>0</v>
      </c>
      <c r="F38" s="176" t="s">
        <v>81</v>
      </c>
      <c r="G38" s="177"/>
      <c r="H38" s="177"/>
      <c r="I38" s="178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154" t="s">
        <v>84</v>
      </c>
      <c r="D39" s="155"/>
      <c r="E39" s="62">
        <f>SUM(E31:E38)</f>
        <v>0.1933</v>
      </c>
      <c r="F39" s="154" t="s">
        <v>85</v>
      </c>
      <c r="G39" s="156"/>
      <c r="H39" s="156"/>
      <c r="I39" s="155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157" t="s">
        <v>90</v>
      </c>
      <c r="J43" s="158"/>
      <c r="K43" s="158"/>
      <c r="L43" s="158"/>
      <c r="M43" s="158"/>
      <c r="N43" s="159"/>
      <c r="O43" s="6"/>
      <c r="P43" s="6"/>
    </row>
    <row r="44" spans="1:16" ht="39" customHeight="1" thickBot="1" x14ac:dyDescent="0.3">
      <c r="A44" s="160" t="s">
        <v>4</v>
      </c>
      <c r="B44" s="161"/>
      <c r="C44" s="82" t="s">
        <v>91</v>
      </c>
      <c r="D44" s="82" t="s">
        <v>92</v>
      </c>
      <c r="E44" s="82" t="s">
        <v>93</v>
      </c>
      <c r="F44" s="162" t="s">
        <v>94</v>
      </c>
      <c r="G44" s="163"/>
      <c r="H44" s="6"/>
      <c r="I44" s="164" t="s">
        <v>95</v>
      </c>
      <c r="J44" s="165"/>
      <c r="K44" s="165"/>
      <c r="L44" s="165"/>
      <c r="M44" s="166"/>
      <c r="N44" s="83"/>
      <c r="O44" s="6"/>
      <c r="P44" s="6"/>
    </row>
    <row r="45" spans="1:16" ht="20.149999999999999" customHeight="1" thickBot="1" x14ac:dyDescent="0.3">
      <c r="A45" s="145" t="str">
        <f>D7</f>
        <v xml:space="preserve">Cientista de Dados </v>
      </c>
      <c r="B45" s="146"/>
      <c r="C45" s="105">
        <f>Consolidação!D26</f>
        <v>5</v>
      </c>
      <c r="D45" s="105">
        <f>Consolidação!C26</f>
        <v>176</v>
      </c>
      <c r="E45" s="84">
        <f>D19</f>
        <v>13395.658267314</v>
      </c>
      <c r="F45" s="147">
        <f>D45</f>
        <v>176</v>
      </c>
      <c r="G45" s="148"/>
      <c r="H45" s="6"/>
      <c r="I45" s="134" t="s">
        <v>96</v>
      </c>
      <c r="J45" s="135"/>
      <c r="K45" s="135"/>
      <c r="L45" s="135"/>
      <c r="M45" s="136"/>
      <c r="N45" s="85"/>
      <c r="O45" s="6"/>
      <c r="P45" s="6"/>
    </row>
    <row r="46" spans="1:16" ht="18" customHeight="1" thickBot="1" x14ac:dyDescent="0.3">
      <c r="A46" s="149" t="s">
        <v>97</v>
      </c>
      <c r="B46" s="150"/>
      <c r="C46" s="150"/>
      <c r="D46" s="150"/>
      <c r="E46" s="151"/>
      <c r="F46" s="152">
        <f>IF(D45=0,0,ROUND(((E45/D45)*F45),2))</f>
        <v>13395.66</v>
      </c>
      <c r="G46" s="153"/>
      <c r="H46" s="6"/>
      <c r="I46" s="134" t="s">
        <v>98</v>
      </c>
      <c r="J46" s="135"/>
      <c r="K46" s="135"/>
      <c r="L46" s="135"/>
      <c r="M46" s="136"/>
      <c r="N46" s="86"/>
      <c r="O46" s="6"/>
      <c r="P46" s="6"/>
    </row>
    <row r="47" spans="1:16" ht="18" customHeight="1" thickTop="1" thickBot="1" x14ac:dyDescent="0.3">
      <c r="A47" s="129" t="s">
        <v>199</v>
      </c>
      <c r="B47" s="130"/>
      <c r="C47" s="130"/>
      <c r="D47" s="130"/>
      <c r="E47" s="131"/>
      <c r="F47" s="132">
        <f>F46*C45</f>
        <v>66978.3</v>
      </c>
      <c r="G47" s="133"/>
      <c r="H47" s="6"/>
      <c r="I47" s="134" t="s">
        <v>100</v>
      </c>
      <c r="J47" s="135"/>
      <c r="K47" s="135"/>
      <c r="L47" s="135"/>
      <c r="M47" s="136"/>
      <c r="N47" s="87"/>
      <c r="O47" s="6"/>
      <c r="P47" s="6"/>
    </row>
    <row r="48" spans="1:16" ht="18" customHeight="1" thickTop="1" thickBot="1" x14ac:dyDescent="0.3">
      <c r="A48" s="137" t="s">
        <v>200</v>
      </c>
      <c r="B48" s="138"/>
      <c r="C48" s="138"/>
      <c r="D48" s="138"/>
      <c r="E48" s="139"/>
      <c r="F48" s="140">
        <f>F47*N48</f>
        <v>1607479.2000000002</v>
      </c>
      <c r="G48" s="141"/>
      <c r="H48" s="6"/>
      <c r="I48" s="142" t="s">
        <v>102</v>
      </c>
      <c r="J48" s="143"/>
      <c r="K48" s="143"/>
      <c r="L48" s="143"/>
      <c r="M48" s="144"/>
      <c r="N48" s="112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128" t="s">
        <v>104</v>
      </c>
      <c r="B50" s="128"/>
      <c r="C50" s="128"/>
      <c r="D50" s="128"/>
      <c r="E50" s="128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eeYladw2NLL+m2cUPyiQjh/CDwsapEHaeDyM22a7gR7Q+cq/hce/mO0t8XOB1t2cAmp57RYl9NxU4LIFsUeMFg==" saltValue="mSZu8pu8uCPFt0H3xkPdLQ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6E65B-E5CA-4396-A7E8-003FDA137629}">
  <sheetPr>
    <pageSetUpPr fitToPage="1"/>
  </sheetPr>
  <dimension ref="A1:R60"/>
  <sheetViews>
    <sheetView showGridLines="0" topLeftCell="C2" zoomScale="106" zoomScaleNormal="106" workbookViewId="0">
      <selection activeCell="J2" sqref="J2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52" t="s">
        <v>114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3" t="s">
        <v>1</v>
      </c>
      <c r="B5" s="253"/>
      <c r="C5" s="253"/>
      <c r="D5" s="253"/>
      <c r="E5" s="253"/>
      <c r="F5" s="253"/>
      <c r="G5" s="253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4" t="s">
        <v>2</v>
      </c>
      <c r="B6" s="255"/>
      <c r="C6" s="255"/>
      <c r="D6" s="255"/>
      <c r="E6" s="163"/>
      <c r="F6" s="7"/>
      <c r="G6" s="7"/>
      <c r="H6" s="6"/>
      <c r="I6" s="254" t="s">
        <v>3</v>
      </c>
      <c r="J6" s="255"/>
      <c r="K6" s="255"/>
      <c r="L6" s="255"/>
      <c r="M6" s="255"/>
      <c r="N6" s="163"/>
      <c r="O6" s="8"/>
      <c r="P6" s="7"/>
    </row>
    <row r="7" spans="1:18" ht="42" customHeight="1" x14ac:dyDescent="0.25">
      <c r="A7" s="256" t="s">
        <v>4</v>
      </c>
      <c r="B7" s="257"/>
      <c r="C7" s="258"/>
      <c r="D7" s="262" t="str">
        <f>Consolidação!B27</f>
        <v xml:space="preserve">Engenheiro de Dados </v>
      </c>
      <c r="E7" s="263"/>
      <c r="F7" s="259"/>
      <c r="G7" s="260"/>
      <c r="H7" s="6"/>
      <c r="I7" s="259" t="s">
        <v>4</v>
      </c>
      <c r="J7" s="260"/>
      <c r="K7" s="260"/>
      <c r="L7" s="261"/>
      <c r="M7" s="264" t="str">
        <f>D7</f>
        <v xml:space="preserve">Engenheiro de Dados </v>
      </c>
      <c r="N7" s="265"/>
      <c r="O7" s="259"/>
      <c r="P7" s="260"/>
    </row>
    <row r="8" spans="1:18" ht="13" customHeight="1" thickBot="1" x14ac:dyDescent="0.3">
      <c r="A8" s="259"/>
      <c r="B8" s="260"/>
      <c r="C8" s="261"/>
      <c r="D8" s="9" t="s">
        <v>5</v>
      </c>
      <c r="E8" s="10" t="s">
        <v>6</v>
      </c>
      <c r="F8" s="11"/>
      <c r="G8" s="12"/>
      <c r="H8" s="6"/>
      <c r="I8" s="259"/>
      <c r="J8" s="260"/>
      <c r="K8" s="260"/>
      <c r="L8" s="261"/>
      <c r="M8" s="9" t="s">
        <v>5</v>
      </c>
      <c r="N8" s="10" t="s">
        <v>6</v>
      </c>
      <c r="O8" s="11"/>
      <c r="P8" s="12"/>
    </row>
    <row r="9" spans="1:18" ht="13" customHeight="1" x14ac:dyDescent="0.25">
      <c r="A9" s="246" t="s">
        <v>7</v>
      </c>
      <c r="B9" s="247"/>
      <c r="C9" s="248"/>
      <c r="D9" s="13"/>
      <c r="E9" s="14">
        <f>SUM(N9:N15)</f>
        <v>3800</v>
      </c>
      <c r="F9" s="15"/>
      <c r="G9" s="16"/>
      <c r="H9" s="6"/>
      <c r="I9" s="207" t="s">
        <v>8</v>
      </c>
      <c r="J9" s="249" t="s">
        <v>9</v>
      </c>
      <c r="K9" s="250"/>
      <c r="L9" s="251"/>
      <c r="M9" s="17"/>
      <c r="N9" s="104">
        <f>Consolidação!E27</f>
        <v>3800</v>
      </c>
      <c r="O9" s="18"/>
      <c r="P9" s="16"/>
    </row>
    <row r="10" spans="1:18" ht="13" customHeight="1" x14ac:dyDescent="0.25">
      <c r="A10" s="219" t="s">
        <v>10</v>
      </c>
      <c r="B10" s="220"/>
      <c r="C10" s="221"/>
      <c r="D10" s="19">
        <f>J41</f>
        <v>0.64013540000000013</v>
      </c>
      <c r="E10" s="20">
        <f>E9*J41</f>
        <v>2432.5145200000006</v>
      </c>
      <c r="F10" s="15"/>
      <c r="G10" s="16"/>
      <c r="H10" s="6"/>
      <c r="I10" s="208"/>
      <c r="J10" s="203" t="s">
        <v>11</v>
      </c>
      <c r="K10" s="204"/>
      <c r="L10" s="205"/>
      <c r="M10" s="21"/>
      <c r="N10" s="22">
        <f>M10*N9</f>
        <v>0</v>
      </c>
      <c r="O10" s="18"/>
      <c r="P10" s="16"/>
    </row>
    <row r="11" spans="1:18" ht="13" customHeight="1" x14ac:dyDescent="0.25">
      <c r="A11" s="219" t="s">
        <v>12</v>
      </c>
      <c r="B11" s="220"/>
      <c r="C11" s="221"/>
      <c r="D11" s="19"/>
      <c r="E11" s="20">
        <f>SUM(N16:N22)</f>
        <v>0</v>
      </c>
      <c r="F11" s="15"/>
      <c r="G11" s="16"/>
      <c r="H11" s="23"/>
      <c r="I11" s="208"/>
      <c r="J11" s="203" t="s">
        <v>13</v>
      </c>
      <c r="K11" s="204"/>
      <c r="L11" s="205"/>
      <c r="M11" s="21"/>
      <c r="N11" s="22">
        <f>N9*M11</f>
        <v>0</v>
      </c>
      <c r="O11" s="18"/>
      <c r="P11" s="16"/>
    </row>
    <row r="12" spans="1:18" ht="13" customHeight="1" x14ac:dyDescent="0.25">
      <c r="A12" s="219" t="s">
        <v>14</v>
      </c>
      <c r="B12" s="220"/>
      <c r="C12" s="221"/>
      <c r="D12" s="19"/>
      <c r="E12" s="20">
        <f>SUM(N23:N26)</f>
        <v>0</v>
      </c>
      <c r="F12" s="15"/>
      <c r="G12" s="16"/>
      <c r="H12" s="6"/>
      <c r="I12" s="208"/>
      <c r="J12" s="203" t="s">
        <v>15</v>
      </c>
      <c r="K12" s="204"/>
      <c r="L12" s="205"/>
      <c r="M12" s="24"/>
      <c r="N12" s="25"/>
      <c r="O12" s="18"/>
      <c r="P12" s="16"/>
    </row>
    <row r="13" spans="1:18" ht="13" customHeight="1" thickBot="1" x14ac:dyDescent="0.3">
      <c r="A13" s="222" t="s">
        <v>16</v>
      </c>
      <c r="B13" s="223"/>
      <c r="C13" s="224"/>
      <c r="D13" s="225">
        <f>SUM(E9:E12)</f>
        <v>6232.5145200000006</v>
      </c>
      <c r="E13" s="226"/>
      <c r="F13" s="15"/>
      <c r="G13" s="16"/>
      <c r="H13" s="6"/>
      <c r="I13" s="208"/>
      <c r="J13" s="203" t="s">
        <v>17</v>
      </c>
      <c r="K13" s="204"/>
      <c r="L13" s="205"/>
      <c r="M13" s="24"/>
      <c r="N13" s="26"/>
      <c r="O13" s="18"/>
      <c r="P13" s="16"/>
    </row>
    <row r="14" spans="1:18" ht="13" customHeight="1" x14ac:dyDescent="0.25">
      <c r="A14" s="219" t="s">
        <v>18</v>
      </c>
      <c r="B14" s="220"/>
      <c r="C14" s="221"/>
      <c r="D14" s="27">
        <f>'POSTO 1'!D14</f>
        <v>0</v>
      </c>
      <c r="E14" s="20">
        <f>D13*D14</f>
        <v>0</v>
      </c>
      <c r="F14" s="242"/>
      <c r="G14" s="243"/>
      <c r="H14" s="6"/>
      <c r="I14" s="208"/>
      <c r="J14" s="203" t="s">
        <v>19</v>
      </c>
      <c r="K14" s="204"/>
      <c r="L14" s="205"/>
      <c r="M14" s="24"/>
      <c r="N14" s="26"/>
      <c r="O14" s="244" t="s">
        <v>20</v>
      </c>
      <c r="P14" s="213" t="s">
        <v>21</v>
      </c>
      <c r="Q14" s="215" t="s">
        <v>22</v>
      </c>
      <c r="R14" s="217" t="s">
        <v>23</v>
      </c>
    </row>
    <row r="15" spans="1:18" ht="13" customHeight="1" thickBot="1" x14ac:dyDescent="0.3">
      <c r="A15" s="219" t="s">
        <v>24</v>
      </c>
      <c r="B15" s="220"/>
      <c r="C15" s="221"/>
      <c r="D15" s="27">
        <f>'POSTO 1'!D15</f>
        <v>0</v>
      </c>
      <c r="E15" s="20">
        <f>D15*(D13+E14)</f>
        <v>0</v>
      </c>
      <c r="F15" s="15"/>
      <c r="G15" s="16"/>
      <c r="H15" s="6"/>
      <c r="I15" s="209"/>
      <c r="J15" s="192" t="s">
        <v>25</v>
      </c>
      <c r="K15" s="193"/>
      <c r="L15" s="194"/>
      <c r="M15" s="28"/>
      <c r="N15" s="29"/>
      <c r="O15" s="245"/>
      <c r="P15" s="214"/>
      <c r="Q15" s="216"/>
      <c r="R15" s="218"/>
    </row>
    <row r="16" spans="1:18" ht="13" customHeight="1" thickBot="1" x14ac:dyDescent="0.3">
      <c r="A16" s="222" t="s">
        <v>26</v>
      </c>
      <c r="B16" s="223"/>
      <c r="C16" s="224"/>
      <c r="D16" s="225">
        <f>SUM(E14:E15)</f>
        <v>0</v>
      </c>
      <c r="E16" s="226"/>
      <c r="F16" s="15"/>
      <c r="G16" s="16"/>
      <c r="H16" s="6"/>
      <c r="I16" s="207" t="s">
        <v>27</v>
      </c>
      <c r="J16" s="210" t="s">
        <v>28</v>
      </c>
      <c r="K16" s="211"/>
      <c r="L16" s="212"/>
      <c r="M16" s="30"/>
      <c r="N16" s="31" t="str">
        <f>IF(R16&lt;0,"0",R16)</f>
        <v>0</v>
      </c>
      <c r="O16" s="32"/>
      <c r="P16" s="33"/>
      <c r="Q16" s="107">
        <v>22</v>
      </c>
      <c r="R16" s="34">
        <f>(O16*P16)*(Q16)-(N9*0.06)</f>
        <v>-228</v>
      </c>
    </row>
    <row r="17" spans="1:16" ht="13" customHeight="1" x14ac:dyDescent="0.25">
      <c r="A17" s="222" t="s">
        <v>29</v>
      </c>
      <c r="B17" s="223"/>
      <c r="C17" s="224"/>
      <c r="D17" s="225">
        <f>D13+D16</f>
        <v>6232.5145200000006</v>
      </c>
      <c r="E17" s="226"/>
      <c r="F17" s="206"/>
      <c r="G17" s="195"/>
      <c r="H17" s="6"/>
      <c r="I17" s="208"/>
      <c r="J17" s="203" t="s">
        <v>30</v>
      </c>
      <c r="K17" s="204"/>
      <c r="L17" s="205"/>
      <c r="M17" s="24"/>
      <c r="N17" s="26"/>
    </row>
    <row r="18" spans="1:16" ht="13" customHeight="1" thickBot="1" x14ac:dyDescent="0.3">
      <c r="A18" s="239" t="s">
        <v>31</v>
      </c>
      <c r="B18" s="240"/>
      <c r="C18" s="241"/>
      <c r="D18" s="35">
        <f>N35</f>
        <v>0</v>
      </c>
      <c r="E18" s="36">
        <f>((D13+D16)/(1-N35))*D18</f>
        <v>0</v>
      </c>
      <c r="F18" s="206"/>
      <c r="G18" s="195"/>
      <c r="H18" s="6"/>
      <c r="I18" s="208"/>
      <c r="J18" s="203" t="s">
        <v>32</v>
      </c>
      <c r="K18" s="204"/>
      <c r="L18" s="205"/>
      <c r="M18" s="24"/>
      <c r="N18" s="26"/>
      <c r="O18" s="18"/>
      <c r="P18" s="16"/>
    </row>
    <row r="19" spans="1:16" ht="13" customHeight="1" thickTop="1" thickBot="1" x14ac:dyDescent="0.3">
      <c r="A19" s="227" t="s">
        <v>33</v>
      </c>
      <c r="B19" s="228"/>
      <c r="C19" s="229"/>
      <c r="D19" s="230">
        <f>D17+E18</f>
        <v>6232.5145200000006</v>
      </c>
      <c r="E19" s="231"/>
      <c r="F19" s="15"/>
      <c r="G19" s="16"/>
      <c r="H19" s="6"/>
      <c r="I19" s="208"/>
      <c r="J19" s="203" t="s">
        <v>34</v>
      </c>
      <c r="K19" s="204"/>
      <c r="L19" s="205"/>
      <c r="M19" s="24"/>
      <c r="N19" s="26"/>
      <c r="O19" s="232"/>
      <c r="P19" s="233"/>
    </row>
    <row r="20" spans="1:16" ht="13" customHeight="1" thickTop="1" thickBot="1" x14ac:dyDescent="0.3">
      <c r="A20" s="234" t="s">
        <v>35</v>
      </c>
      <c r="B20" s="235"/>
      <c r="C20" s="236"/>
      <c r="D20" s="237">
        <f>IF(D19=0,0,D19/E9)</f>
        <v>1.6401354000000001</v>
      </c>
      <c r="E20" s="238" t="e">
        <f>D19+#REF!</f>
        <v>#REF!</v>
      </c>
      <c r="F20" s="206"/>
      <c r="G20" s="195"/>
      <c r="H20" s="6"/>
      <c r="I20" s="208"/>
      <c r="J20" s="203" t="s">
        <v>36</v>
      </c>
      <c r="K20" s="204"/>
      <c r="L20" s="205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5"/>
      <c r="G21" s="195"/>
      <c r="H21" s="6"/>
      <c r="I21" s="208"/>
      <c r="J21" s="203" t="s">
        <v>38</v>
      </c>
      <c r="K21" s="204"/>
      <c r="L21" s="205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09"/>
      <c r="J22" s="192" t="s">
        <v>40</v>
      </c>
      <c r="K22" s="193"/>
      <c r="L22" s="194"/>
      <c r="M22" s="28"/>
      <c r="N22" s="29"/>
      <c r="O22" s="206"/>
      <c r="P22" s="195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207" t="s">
        <v>42</v>
      </c>
      <c r="J23" s="210" t="s">
        <v>43</v>
      </c>
      <c r="K23" s="211"/>
      <c r="L23" s="212"/>
      <c r="M23" s="30"/>
      <c r="N23" s="25"/>
      <c r="O23" s="206"/>
      <c r="P23" s="195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208"/>
      <c r="J24" s="203" t="s">
        <v>45</v>
      </c>
      <c r="K24" s="204"/>
      <c r="L24" s="205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08"/>
      <c r="J25" s="203" t="s">
        <v>46</v>
      </c>
      <c r="K25" s="204"/>
      <c r="L25" s="205"/>
      <c r="M25" s="24"/>
      <c r="N25" s="26"/>
      <c r="O25" s="206"/>
      <c r="P25" s="195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09"/>
      <c r="J26" s="192" t="s">
        <v>47</v>
      </c>
      <c r="K26" s="193"/>
      <c r="L26" s="194"/>
      <c r="M26" s="28"/>
      <c r="N26" s="29"/>
      <c r="O26" s="195"/>
      <c r="P26" s="195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6" t="s">
        <v>48</v>
      </c>
      <c r="J27" s="197"/>
      <c r="K27" s="197"/>
      <c r="L27" s="198"/>
      <c r="M27" s="199">
        <f>SUM(N9:N26)</f>
        <v>3800</v>
      </c>
      <c r="N27" s="200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1" t="s">
        <v>51</v>
      </c>
      <c r="B30" s="202"/>
      <c r="C30" s="160" t="s">
        <v>52</v>
      </c>
      <c r="D30" s="172"/>
      <c r="E30" s="173"/>
      <c r="F30" s="160" t="s">
        <v>53</v>
      </c>
      <c r="G30" s="172"/>
      <c r="H30" s="172"/>
      <c r="I30" s="172"/>
      <c r="J30" s="173"/>
      <c r="K30" s="45"/>
      <c r="L30" s="160" t="s">
        <v>54</v>
      </c>
      <c r="M30" s="173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179" t="s">
        <v>57</v>
      </c>
      <c r="D31" s="180"/>
      <c r="E31" s="49">
        <f>'POSTO 1'!E31</f>
        <v>8.3299999999999999E-2</v>
      </c>
      <c r="F31" s="181" t="s">
        <v>58</v>
      </c>
      <c r="G31" s="182"/>
      <c r="H31" s="182"/>
      <c r="I31" s="179"/>
      <c r="J31" s="50">
        <f>'POSTO 1'!J31</f>
        <v>0</v>
      </c>
      <c r="K31" s="51"/>
      <c r="L31" s="183" t="s">
        <v>59</v>
      </c>
      <c r="M31" s="184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185" t="s">
        <v>62</v>
      </c>
      <c r="G32" s="186"/>
      <c r="H32" s="186"/>
      <c r="I32" s="167"/>
      <c r="J32" s="57">
        <f>B36*J31</f>
        <v>0</v>
      </c>
      <c r="K32" s="51"/>
      <c r="L32" s="187" t="s">
        <v>63</v>
      </c>
      <c r="M32" s="188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185" t="s">
        <v>65</v>
      </c>
      <c r="D33" s="167"/>
      <c r="E33" s="59">
        <f>'POSTO 1'!E33</f>
        <v>0.11</v>
      </c>
      <c r="F33" s="189" t="s">
        <v>66</v>
      </c>
      <c r="G33" s="190"/>
      <c r="H33" s="190"/>
      <c r="I33" s="191"/>
      <c r="J33" s="60">
        <f>(((0.08*0.5*0.9*(1+(5/56)+(5/56)+(1/3)*(5/56)))))</f>
        <v>4.3499999999999997E-2</v>
      </c>
      <c r="K33" s="6"/>
      <c r="L33" s="187" t="s">
        <v>67</v>
      </c>
      <c r="M33" s="188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167" t="s">
        <v>69</v>
      </c>
      <c r="D34" s="168"/>
      <c r="E34" s="61">
        <f>'POSTO 1'!E34</f>
        <v>0</v>
      </c>
      <c r="F34" s="154" t="s">
        <v>70</v>
      </c>
      <c r="G34" s="156"/>
      <c r="H34" s="156"/>
      <c r="I34" s="155"/>
      <c r="J34" s="62">
        <f>SUM(J31:J33)</f>
        <v>4.3499999999999997E-2</v>
      </c>
      <c r="K34" s="6"/>
      <c r="L34" s="169" t="s">
        <v>155</v>
      </c>
      <c r="M34" s="170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4" t="s">
        <v>73</v>
      </c>
      <c r="M35" s="171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160" t="s">
        <v>78</v>
      </c>
      <c r="G37" s="172"/>
      <c r="H37" s="172"/>
      <c r="I37" s="172"/>
      <c r="J37" s="173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174" t="s">
        <v>80</v>
      </c>
      <c r="D38" s="175"/>
      <c r="E38" s="69">
        <f>'POSTO 1'!E38</f>
        <v>0</v>
      </c>
      <c r="F38" s="176" t="s">
        <v>81</v>
      </c>
      <c r="G38" s="177"/>
      <c r="H38" s="177"/>
      <c r="I38" s="178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154" t="s">
        <v>84</v>
      </c>
      <c r="D39" s="155"/>
      <c r="E39" s="62">
        <f>SUM(E31:E38)</f>
        <v>0.1933</v>
      </c>
      <c r="F39" s="154" t="s">
        <v>85</v>
      </c>
      <c r="G39" s="156"/>
      <c r="H39" s="156"/>
      <c r="I39" s="155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157" t="s">
        <v>90</v>
      </c>
      <c r="J43" s="158"/>
      <c r="K43" s="158"/>
      <c r="L43" s="158"/>
      <c r="M43" s="158"/>
      <c r="N43" s="159"/>
      <c r="O43" s="6"/>
      <c r="P43" s="6"/>
    </row>
    <row r="44" spans="1:16" ht="39" customHeight="1" thickBot="1" x14ac:dyDescent="0.3">
      <c r="A44" s="160" t="s">
        <v>4</v>
      </c>
      <c r="B44" s="161"/>
      <c r="C44" s="82" t="s">
        <v>91</v>
      </c>
      <c r="D44" s="82" t="s">
        <v>92</v>
      </c>
      <c r="E44" s="82" t="s">
        <v>93</v>
      </c>
      <c r="F44" s="162" t="s">
        <v>94</v>
      </c>
      <c r="G44" s="163"/>
      <c r="H44" s="6"/>
      <c r="I44" s="164" t="s">
        <v>95</v>
      </c>
      <c r="J44" s="165"/>
      <c r="K44" s="165"/>
      <c r="L44" s="165"/>
      <c r="M44" s="166"/>
      <c r="N44" s="83"/>
      <c r="O44" s="6"/>
      <c r="P44" s="6"/>
    </row>
    <row r="45" spans="1:16" ht="20.149999999999999" customHeight="1" thickBot="1" x14ac:dyDescent="0.3">
      <c r="A45" s="145" t="str">
        <f>D7</f>
        <v xml:space="preserve">Engenheiro de Dados </v>
      </c>
      <c r="B45" s="146"/>
      <c r="C45" s="105">
        <f>Consolidação!D27</f>
        <v>5</v>
      </c>
      <c r="D45" s="105">
        <f>Consolidação!C27</f>
        <v>176</v>
      </c>
      <c r="E45" s="84">
        <f>D19</f>
        <v>6232.5145200000006</v>
      </c>
      <c r="F45" s="147">
        <f>D45</f>
        <v>176</v>
      </c>
      <c r="G45" s="148"/>
      <c r="H45" s="6"/>
      <c r="I45" s="134" t="s">
        <v>96</v>
      </c>
      <c r="J45" s="135"/>
      <c r="K45" s="135"/>
      <c r="L45" s="135"/>
      <c r="M45" s="136"/>
      <c r="N45" s="85"/>
      <c r="O45" s="6"/>
      <c r="P45" s="6"/>
    </row>
    <row r="46" spans="1:16" ht="18" customHeight="1" thickBot="1" x14ac:dyDescent="0.3">
      <c r="A46" s="149" t="s">
        <v>97</v>
      </c>
      <c r="B46" s="150"/>
      <c r="C46" s="150"/>
      <c r="D46" s="150"/>
      <c r="E46" s="151"/>
      <c r="F46" s="152">
        <f>IF(D45=0,0,ROUND(((E45/D45)*F45),2))</f>
        <v>6232.51</v>
      </c>
      <c r="G46" s="153"/>
      <c r="H46" s="6"/>
      <c r="I46" s="134" t="s">
        <v>98</v>
      </c>
      <c r="J46" s="135"/>
      <c r="K46" s="135"/>
      <c r="L46" s="135"/>
      <c r="M46" s="136"/>
      <c r="N46" s="86"/>
      <c r="O46" s="6"/>
      <c r="P46" s="6"/>
    </row>
    <row r="47" spans="1:16" ht="18" customHeight="1" thickTop="1" thickBot="1" x14ac:dyDescent="0.3">
      <c r="A47" s="129" t="s">
        <v>201</v>
      </c>
      <c r="B47" s="130"/>
      <c r="C47" s="130"/>
      <c r="D47" s="130"/>
      <c r="E47" s="131"/>
      <c r="F47" s="132">
        <f>F46*C45</f>
        <v>31162.550000000003</v>
      </c>
      <c r="G47" s="133"/>
      <c r="H47" s="6"/>
      <c r="I47" s="134" t="s">
        <v>100</v>
      </c>
      <c r="J47" s="135"/>
      <c r="K47" s="135"/>
      <c r="L47" s="135"/>
      <c r="M47" s="136"/>
      <c r="N47" s="87"/>
      <c r="O47" s="6"/>
      <c r="P47" s="6"/>
    </row>
    <row r="48" spans="1:16" ht="18" customHeight="1" thickTop="1" thickBot="1" x14ac:dyDescent="0.3">
      <c r="A48" s="137" t="s">
        <v>202</v>
      </c>
      <c r="B48" s="138"/>
      <c r="C48" s="138"/>
      <c r="D48" s="138"/>
      <c r="E48" s="139"/>
      <c r="F48" s="140">
        <f>F47*N48</f>
        <v>747901.20000000007</v>
      </c>
      <c r="G48" s="141"/>
      <c r="H48" s="6"/>
      <c r="I48" s="142" t="s">
        <v>102</v>
      </c>
      <c r="J48" s="143"/>
      <c r="K48" s="143"/>
      <c r="L48" s="143"/>
      <c r="M48" s="144"/>
      <c r="N48" s="112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128" t="s">
        <v>104</v>
      </c>
      <c r="B50" s="128"/>
      <c r="C50" s="128"/>
      <c r="D50" s="128"/>
      <c r="E50" s="128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pVFoEhpioNyKGx7Iwll/d/aeW8PAj9vAe5jmSOxdyAtb8xqUtFUsDwe6LXI+fEMba38p6ZSpegjX7a3w1Xu3qQ==" saltValue="Se4txXxmBULN6r00oYc9AA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3A0F8-6B4F-4480-B413-72F855D17E0F}">
  <sheetPr>
    <pageSetUpPr fitToPage="1"/>
  </sheetPr>
  <dimension ref="A1:R60"/>
  <sheetViews>
    <sheetView showGridLines="0" topLeftCell="C2" zoomScale="106" zoomScaleNormal="106" workbookViewId="0">
      <selection activeCell="J2" sqref="J2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52" t="s">
        <v>114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3" t="s">
        <v>1</v>
      </c>
      <c r="B5" s="253"/>
      <c r="C5" s="253"/>
      <c r="D5" s="253"/>
      <c r="E5" s="253"/>
      <c r="F5" s="253"/>
      <c r="G5" s="253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4" t="s">
        <v>2</v>
      </c>
      <c r="B6" s="255"/>
      <c r="C6" s="255"/>
      <c r="D6" s="255"/>
      <c r="E6" s="163"/>
      <c r="F6" s="7"/>
      <c r="G6" s="7"/>
      <c r="H6" s="6"/>
      <c r="I6" s="254" t="s">
        <v>3</v>
      </c>
      <c r="J6" s="255"/>
      <c r="K6" s="255"/>
      <c r="L6" s="255"/>
      <c r="M6" s="255"/>
      <c r="N6" s="163"/>
      <c r="O6" s="8"/>
      <c r="P6" s="7"/>
    </row>
    <row r="7" spans="1:18" ht="42" customHeight="1" x14ac:dyDescent="0.25">
      <c r="A7" s="256" t="s">
        <v>4</v>
      </c>
      <c r="B7" s="257"/>
      <c r="C7" s="258"/>
      <c r="D7" s="262" t="str">
        <f>Consolidação!B28</f>
        <v xml:space="preserve">Gestão de Projetos </v>
      </c>
      <c r="E7" s="263"/>
      <c r="F7" s="259"/>
      <c r="G7" s="260"/>
      <c r="H7" s="6"/>
      <c r="I7" s="259" t="s">
        <v>4</v>
      </c>
      <c r="J7" s="260"/>
      <c r="K7" s="260"/>
      <c r="L7" s="261"/>
      <c r="M7" s="264" t="str">
        <f>D7</f>
        <v xml:space="preserve">Gestão de Projetos </v>
      </c>
      <c r="N7" s="265"/>
      <c r="O7" s="259"/>
      <c r="P7" s="260"/>
    </row>
    <row r="8" spans="1:18" ht="13" customHeight="1" thickBot="1" x14ac:dyDescent="0.3">
      <c r="A8" s="259"/>
      <c r="B8" s="260"/>
      <c r="C8" s="261"/>
      <c r="D8" s="9" t="s">
        <v>5</v>
      </c>
      <c r="E8" s="10" t="s">
        <v>6</v>
      </c>
      <c r="F8" s="11"/>
      <c r="G8" s="12"/>
      <c r="H8" s="6"/>
      <c r="I8" s="259"/>
      <c r="J8" s="260"/>
      <c r="K8" s="260"/>
      <c r="L8" s="261"/>
      <c r="M8" s="9" t="s">
        <v>5</v>
      </c>
      <c r="N8" s="10" t="s">
        <v>6</v>
      </c>
      <c r="O8" s="11"/>
      <c r="P8" s="12"/>
    </row>
    <row r="9" spans="1:18" ht="13" customHeight="1" x14ac:dyDescent="0.25">
      <c r="A9" s="246" t="s">
        <v>7</v>
      </c>
      <c r="B9" s="247"/>
      <c r="C9" s="248"/>
      <c r="D9" s="13"/>
      <c r="E9" s="14">
        <f>SUM(N9:N15)</f>
        <v>8635.07</v>
      </c>
      <c r="F9" s="15"/>
      <c r="G9" s="16"/>
      <c r="H9" s="6"/>
      <c r="I9" s="207" t="s">
        <v>8</v>
      </c>
      <c r="J9" s="249" t="s">
        <v>9</v>
      </c>
      <c r="K9" s="250"/>
      <c r="L9" s="251"/>
      <c r="M9" s="17"/>
      <c r="N9" s="104">
        <f>Consolidação!E28</f>
        <v>8635.07</v>
      </c>
      <c r="O9" s="18"/>
      <c r="P9" s="16"/>
    </row>
    <row r="10" spans="1:18" ht="13" customHeight="1" x14ac:dyDescent="0.25">
      <c r="A10" s="219" t="s">
        <v>10</v>
      </c>
      <c r="B10" s="220"/>
      <c r="C10" s="221"/>
      <c r="D10" s="19">
        <f>J41</f>
        <v>0.64013540000000013</v>
      </c>
      <c r="E10" s="20">
        <f>E9*J41</f>
        <v>5527.6139884780014</v>
      </c>
      <c r="F10" s="15"/>
      <c r="G10" s="16"/>
      <c r="H10" s="6"/>
      <c r="I10" s="208"/>
      <c r="J10" s="203" t="s">
        <v>11</v>
      </c>
      <c r="K10" s="204"/>
      <c r="L10" s="205"/>
      <c r="M10" s="21"/>
      <c r="N10" s="22">
        <f>M10*N9</f>
        <v>0</v>
      </c>
      <c r="O10" s="18"/>
      <c r="P10" s="16"/>
    </row>
    <row r="11" spans="1:18" ht="13" customHeight="1" x14ac:dyDescent="0.25">
      <c r="A11" s="219" t="s">
        <v>12</v>
      </c>
      <c r="B11" s="220"/>
      <c r="C11" s="221"/>
      <c r="D11" s="19"/>
      <c r="E11" s="20">
        <f>SUM(N16:N22)</f>
        <v>0</v>
      </c>
      <c r="F11" s="15"/>
      <c r="G11" s="16"/>
      <c r="H11" s="23"/>
      <c r="I11" s="208"/>
      <c r="J11" s="203" t="s">
        <v>13</v>
      </c>
      <c r="K11" s="204"/>
      <c r="L11" s="205"/>
      <c r="M11" s="21"/>
      <c r="N11" s="22">
        <f>N9*M11</f>
        <v>0</v>
      </c>
      <c r="O11" s="18"/>
      <c r="P11" s="16"/>
    </row>
    <row r="12" spans="1:18" ht="13" customHeight="1" x14ac:dyDescent="0.25">
      <c r="A12" s="219" t="s">
        <v>14</v>
      </c>
      <c r="B12" s="220"/>
      <c r="C12" s="221"/>
      <c r="D12" s="19"/>
      <c r="E12" s="20">
        <f>SUM(N23:N26)</f>
        <v>0</v>
      </c>
      <c r="F12" s="15"/>
      <c r="G12" s="16"/>
      <c r="H12" s="6"/>
      <c r="I12" s="208"/>
      <c r="J12" s="203" t="s">
        <v>15</v>
      </c>
      <c r="K12" s="204"/>
      <c r="L12" s="205"/>
      <c r="M12" s="24"/>
      <c r="N12" s="25"/>
      <c r="O12" s="18"/>
      <c r="P12" s="16"/>
    </row>
    <row r="13" spans="1:18" ht="13" customHeight="1" thickBot="1" x14ac:dyDescent="0.3">
      <c r="A13" s="222" t="s">
        <v>16</v>
      </c>
      <c r="B13" s="223"/>
      <c r="C13" s="224"/>
      <c r="D13" s="225">
        <f>SUM(E9:E12)</f>
        <v>14162.683988478002</v>
      </c>
      <c r="E13" s="226"/>
      <c r="F13" s="15"/>
      <c r="G13" s="16"/>
      <c r="H13" s="6"/>
      <c r="I13" s="208"/>
      <c r="J13" s="203" t="s">
        <v>17</v>
      </c>
      <c r="K13" s="204"/>
      <c r="L13" s="205"/>
      <c r="M13" s="24"/>
      <c r="N13" s="26"/>
      <c r="O13" s="18"/>
      <c r="P13" s="16"/>
    </row>
    <row r="14" spans="1:18" ht="13" customHeight="1" x14ac:dyDescent="0.25">
      <c r="A14" s="219" t="s">
        <v>18</v>
      </c>
      <c r="B14" s="220"/>
      <c r="C14" s="221"/>
      <c r="D14" s="27">
        <f>'POSTO 1'!D14</f>
        <v>0</v>
      </c>
      <c r="E14" s="20">
        <f>D13*D14</f>
        <v>0</v>
      </c>
      <c r="F14" s="242"/>
      <c r="G14" s="243"/>
      <c r="H14" s="6"/>
      <c r="I14" s="208"/>
      <c r="J14" s="203" t="s">
        <v>19</v>
      </c>
      <c r="K14" s="204"/>
      <c r="L14" s="205"/>
      <c r="M14" s="24"/>
      <c r="N14" s="26"/>
      <c r="O14" s="244" t="s">
        <v>20</v>
      </c>
      <c r="P14" s="213" t="s">
        <v>21</v>
      </c>
      <c r="Q14" s="215" t="s">
        <v>22</v>
      </c>
      <c r="R14" s="217" t="s">
        <v>23</v>
      </c>
    </row>
    <row r="15" spans="1:18" ht="13" customHeight="1" thickBot="1" x14ac:dyDescent="0.3">
      <c r="A15" s="219" t="s">
        <v>24</v>
      </c>
      <c r="B15" s="220"/>
      <c r="C15" s="221"/>
      <c r="D15" s="27">
        <f>'POSTO 1'!D15</f>
        <v>0</v>
      </c>
      <c r="E15" s="20">
        <f>D15*(D13+E14)</f>
        <v>0</v>
      </c>
      <c r="F15" s="15"/>
      <c r="G15" s="16"/>
      <c r="H15" s="6"/>
      <c r="I15" s="209"/>
      <c r="J15" s="192" t="s">
        <v>25</v>
      </c>
      <c r="K15" s="193"/>
      <c r="L15" s="194"/>
      <c r="M15" s="28"/>
      <c r="N15" s="29"/>
      <c r="O15" s="245"/>
      <c r="P15" s="214"/>
      <c r="Q15" s="216"/>
      <c r="R15" s="218"/>
    </row>
    <row r="16" spans="1:18" ht="13" customHeight="1" thickBot="1" x14ac:dyDescent="0.3">
      <c r="A16" s="222" t="s">
        <v>26</v>
      </c>
      <c r="B16" s="223"/>
      <c r="C16" s="224"/>
      <c r="D16" s="225">
        <f>SUM(E14:E15)</f>
        <v>0</v>
      </c>
      <c r="E16" s="226"/>
      <c r="F16" s="15"/>
      <c r="G16" s="16"/>
      <c r="H16" s="6"/>
      <c r="I16" s="207" t="s">
        <v>27</v>
      </c>
      <c r="J16" s="210" t="s">
        <v>28</v>
      </c>
      <c r="K16" s="211"/>
      <c r="L16" s="212"/>
      <c r="M16" s="30"/>
      <c r="N16" s="31" t="str">
        <f>IF(R16&lt;0,"0",R16)</f>
        <v>0</v>
      </c>
      <c r="O16" s="32"/>
      <c r="P16" s="33"/>
      <c r="Q16" s="107">
        <v>22</v>
      </c>
      <c r="R16" s="34">
        <f>(O16*P16)*(Q16)-(N9*0.06)</f>
        <v>-518.10419999999999</v>
      </c>
    </row>
    <row r="17" spans="1:16" ht="13" customHeight="1" x14ac:dyDescent="0.25">
      <c r="A17" s="222" t="s">
        <v>29</v>
      </c>
      <c r="B17" s="223"/>
      <c r="C17" s="224"/>
      <c r="D17" s="225">
        <f>D13+D16</f>
        <v>14162.683988478002</v>
      </c>
      <c r="E17" s="226"/>
      <c r="F17" s="206"/>
      <c r="G17" s="195"/>
      <c r="H17" s="6"/>
      <c r="I17" s="208"/>
      <c r="J17" s="203" t="s">
        <v>30</v>
      </c>
      <c r="K17" s="204"/>
      <c r="L17" s="205"/>
      <c r="M17" s="24"/>
      <c r="N17" s="26"/>
    </row>
    <row r="18" spans="1:16" ht="13" customHeight="1" thickBot="1" x14ac:dyDescent="0.3">
      <c r="A18" s="239" t="s">
        <v>31</v>
      </c>
      <c r="B18" s="240"/>
      <c r="C18" s="241"/>
      <c r="D18" s="35">
        <f>N35</f>
        <v>0</v>
      </c>
      <c r="E18" s="36">
        <f>((D13+D16)/(1-N35))*D18</f>
        <v>0</v>
      </c>
      <c r="F18" s="206"/>
      <c r="G18" s="195"/>
      <c r="H18" s="6"/>
      <c r="I18" s="208"/>
      <c r="J18" s="203" t="s">
        <v>32</v>
      </c>
      <c r="K18" s="204"/>
      <c r="L18" s="205"/>
      <c r="M18" s="24"/>
      <c r="N18" s="26"/>
      <c r="O18" s="18"/>
      <c r="P18" s="16"/>
    </row>
    <row r="19" spans="1:16" ht="13" customHeight="1" thickTop="1" thickBot="1" x14ac:dyDescent="0.3">
      <c r="A19" s="227" t="s">
        <v>33</v>
      </c>
      <c r="B19" s="228"/>
      <c r="C19" s="229"/>
      <c r="D19" s="230">
        <f>D17+E18</f>
        <v>14162.683988478002</v>
      </c>
      <c r="E19" s="231"/>
      <c r="F19" s="15"/>
      <c r="G19" s="16"/>
      <c r="H19" s="6"/>
      <c r="I19" s="208"/>
      <c r="J19" s="203" t="s">
        <v>34</v>
      </c>
      <c r="K19" s="204"/>
      <c r="L19" s="205"/>
      <c r="M19" s="24"/>
      <c r="N19" s="26"/>
      <c r="O19" s="232"/>
      <c r="P19" s="233"/>
    </row>
    <row r="20" spans="1:16" ht="13" customHeight="1" thickTop="1" thickBot="1" x14ac:dyDescent="0.3">
      <c r="A20" s="234" t="s">
        <v>35</v>
      </c>
      <c r="B20" s="235"/>
      <c r="C20" s="236"/>
      <c r="D20" s="237">
        <f>IF(D19=0,0,D19/E9)</f>
        <v>1.6401354000000004</v>
      </c>
      <c r="E20" s="238" t="e">
        <f>D19+#REF!</f>
        <v>#REF!</v>
      </c>
      <c r="F20" s="206"/>
      <c r="G20" s="195"/>
      <c r="H20" s="6"/>
      <c r="I20" s="208"/>
      <c r="J20" s="203" t="s">
        <v>36</v>
      </c>
      <c r="K20" s="204"/>
      <c r="L20" s="205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5"/>
      <c r="G21" s="195"/>
      <c r="H21" s="6"/>
      <c r="I21" s="208"/>
      <c r="J21" s="203" t="s">
        <v>38</v>
      </c>
      <c r="K21" s="204"/>
      <c r="L21" s="205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09"/>
      <c r="J22" s="192" t="s">
        <v>40</v>
      </c>
      <c r="K22" s="193"/>
      <c r="L22" s="194"/>
      <c r="M22" s="28"/>
      <c r="N22" s="29"/>
      <c r="O22" s="206"/>
      <c r="P22" s="195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207" t="s">
        <v>42</v>
      </c>
      <c r="J23" s="210" t="s">
        <v>43</v>
      </c>
      <c r="K23" s="211"/>
      <c r="L23" s="212"/>
      <c r="M23" s="30"/>
      <c r="N23" s="25"/>
      <c r="O23" s="206"/>
      <c r="P23" s="195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208"/>
      <c r="J24" s="203" t="s">
        <v>45</v>
      </c>
      <c r="K24" s="204"/>
      <c r="L24" s="205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08"/>
      <c r="J25" s="203" t="s">
        <v>46</v>
      </c>
      <c r="K25" s="204"/>
      <c r="L25" s="205"/>
      <c r="M25" s="24"/>
      <c r="N25" s="26"/>
      <c r="O25" s="206"/>
      <c r="P25" s="195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09"/>
      <c r="J26" s="192" t="s">
        <v>47</v>
      </c>
      <c r="K26" s="193"/>
      <c r="L26" s="194"/>
      <c r="M26" s="28"/>
      <c r="N26" s="29"/>
      <c r="O26" s="195"/>
      <c r="P26" s="195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6" t="s">
        <v>48</v>
      </c>
      <c r="J27" s="197"/>
      <c r="K27" s="197"/>
      <c r="L27" s="198"/>
      <c r="M27" s="199">
        <f>SUM(N9:N26)</f>
        <v>8635.07</v>
      </c>
      <c r="N27" s="200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1" t="s">
        <v>51</v>
      </c>
      <c r="B30" s="202"/>
      <c r="C30" s="160" t="s">
        <v>52</v>
      </c>
      <c r="D30" s="172"/>
      <c r="E30" s="173"/>
      <c r="F30" s="160" t="s">
        <v>53</v>
      </c>
      <c r="G30" s="172"/>
      <c r="H30" s="172"/>
      <c r="I30" s="172"/>
      <c r="J30" s="173"/>
      <c r="K30" s="45"/>
      <c r="L30" s="160" t="s">
        <v>54</v>
      </c>
      <c r="M30" s="173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179" t="s">
        <v>57</v>
      </c>
      <c r="D31" s="180"/>
      <c r="E31" s="49">
        <f>'POSTO 1'!E31</f>
        <v>8.3299999999999999E-2</v>
      </c>
      <c r="F31" s="181" t="s">
        <v>58</v>
      </c>
      <c r="G31" s="182"/>
      <c r="H31" s="182"/>
      <c r="I31" s="179"/>
      <c r="J31" s="50">
        <f>'POSTO 1'!J31</f>
        <v>0</v>
      </c>
      <c r="K31" s="51"/>
      <c r="L31" s="183" t="s">
        <v>59</v>
      </c>
      <c r="M31" s="184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185" t="s">
        <v>62</v>
      </c>
      <c r="G32" s="186"/>
      <c r="H32" s="186"/>
      <c r="I32" s="167"/>
      <c r="J32" s="57">
        <f>B36*J31</f>
        <v>0</v>
      </c>
      <c r="K32" s="51"/>
      <c r="L32" s="187" t="s">
        <v>63</v>
      </c>
      <c r="M32" s="188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185" t="s">
        <v>65</v>
      </c>
      <c r="D33" s="167"/>
      <c r="E33" s="59">
        <f>'POSTO 1'!E33</f>
        <v>0.11</v>
      </c>
      <c r="F33" s="189" t="s">
        <v>66</v>
      </c>
      <c r="G33" s="190"/>
      <c r="H33" s="190"/>
      <c r="I33" s="191"/>
      <c r="J33" s="60">
        <f>(((0.08*0.5*0.9*(1+(5/56)+(5/56)+(1/3)*(5/56)))))</f>
        <v>4.3499999999999997E-2</v>
      </c>
      <c r="K33" s="6"/>
      <c r="L33" s="187" t="s">
        <v>67</v>
      </c>
      <c r="M33" s="188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167" t="s">
        <v>69</v>
      </c>
      <c r="D34" s="168"/>
      <c r="E34" s="61">
        <f>'POSTO 1'!E34</f>
        <v>0</v>
      </c>
      <c r="F34" s="154" t="s">
        <v>70</v>
      </c>
      <c r="G34" s="156"/>
      <c r="H34" s="156"/>
      <c r="I34" s="155"/>
      <c r="J34" s="62">
        <f>SUM(J31:J33)</f>
        <v>4.3499999999999997E-2</v>
      </c>
      <c r="K34" s="6"/>
      <c r="L34" s="169" t="s">
        <v>155</v>
      </c>
      <c r="M34" s="170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4" t="s">
        <v>73</v>
      </c>
      <c r="M35" s="171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160" t="s">
        <v>78</v>
      </c>
      <c r="G37" s="172"/>
      <c r="H37" s="172"/>
      <c r="I37" s="172"/>
      <c r="J37" s="173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174" t="s">
        <v>80</v>
      </c>
      <c r="D38" s="175"/>
      <c r="E38" s="69">
        <f>'POSTO 1'!E38</f>
        <v>0</v>
      </c>
      <c r="F38" s="176" t="s">
        <v>81</v>
      </c>
      <c r="G38" s="177"/>
      <c r="H38" s="177"/>
      <c r="I38" s="178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154" t="s">
        <v>84</v>
      </c>
      <c r="D39" s="155"/>
      <c r="E39" s="62">
        <f>SUM(E31:E38)</f>
        <v>0.1933</v>
      </c>
      <c r="F39" s="154" t="s">
        <v>85</v>
      </c>
      <c r="G39" s="156"/>
      <c r="H39" s="156"/>
      <c r="I39" s="155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157" t="s">
        <v>90</v>
      </c>
      <c r="J43" s="158"/>
      <c r="K43" s="158"/>
      <c r="L43" s="158"/>
      <c r="M43" s="158"/>
      <c r="N43" s="159"/>
      <c r="O43" s="6"/>
      <c r="P43" s="6"/>
    </row>
    <row r="44" spans="1:16" ht="39" customHeight="1" thickBot="1" x14ac:dyDescent="0.3">
      <c r="A44" s="160" t="s">
        <v>4</v>
      </c>
      <c r="B44" s="161"/>
      <c r="C44" s="82" t="s">
        <v>91</v>
      </c>
      <c r="D44" s="82" t="s">
        <v>92</v>
      </c>
      <c r="E44" s="82" t="s">
        <v>93</v>
      </c>
      <c r="F44" s="162" t="s">
        <v>94</v>
      </c>
      <c r="G44" s="163"/>
      <c r="H44" s="6"/>
      <c r="I44" s="164" t="s">
        <v>95</v>
      </c>
      <c r="J44" s="165"/>
      <c r="K44" s="165"/>
      <c r="L44" s="165"/>
      <c r="M44" s="166"/>
      <c r="N44" s="83"/>
      <c r="O44" s="6"/>
      <c r="P44" s="6"/>
    </row>
    <row r="45" spans="1:16" ht="20.149999999999999" customHeight="1" thickBot="1" x14ac:dyDescent="0.3">
      <c r="A45" s="145" t="str">
        <f>D7</f>
        <v xml:space="preserve">Gestão de Projetos </v>
      </c>
      <c r="B45" s="146"/>
      <c r="C45" s="105">
        <f>Consolidação!D28</f>
        <v>5</v>
      </c>
      <c r="D45" s="105">
        <f>Consolidação!C28</f>
        <v>176</v>
      </c>
      <c r="E45" s="84">
        <f>D19</f>
        <v>14162.683988478002</v>
      </c>
      <c r="F45" s="147">
        <f>D45</f>
        <v>176</v>
      </c>
      <c r="G45" s="148"/>
      <c r="H45" s="6"/>
      <c r="I45" s="134" t="s">
        <v>96</v>
      </c>
      <c r="J45" s="135"/>
      <c r="K45" s="135"/>
      <c r="L45" s="135"/>
      <c r="M45" s="136"/>
      <c r="N45" s="85"/>
      <c r="O45" s="6"/>
      <c r="P45" s="6"/>
    </row>
    <row r="46" spans="1:16" ht="18" customHeight="1" thickBot="1" x14ac:dyDescent="0.3">
      <c r="A46" s="149" t="s">
        <v>97</v>
      </c>
      <c r="B46" s="150"/>
      <c r="C46" s="150"/>
      <c r="D46" s="150"/>
      <c r="E46" s="151"/>
      <c r="F46" s="152">
        <f>IF(D45=0,0,ROUND(((E45/D45)*F45),2))</f>
        <v>14162.68</v>
      </c>
      <c r="G46" s="153"/>
      <c r="H46" s="6"/>
      <c r="I46" s="134" t="s">
        <v>98</v>
      </c>
      <c r="J46" s="135"/>
      <c r="K46" s="135"/>
      <c r="L46" s="135"/>
      <c r="M46" s="136"/>
      <c r="N46" s="86"/>
      <c r="O46" s="6"/>
      <c r="P46" s="6"/>
    </row>
    <row r="47" spans="1:16" ht="18" customHeight="1" thickTop="1" thickBot="1" x14ac:dyDescent="0.3">
      <c r="A47" s="129" t="s">
        <v>203</v>
      </c>
      <c r="B47" s="130"/>
      <c r="C47" s="130"/>
      <c r="D47" s="130"/>
      <c r="E47" s="131"/>
      <c r="F47" s="132">
        <f>F46*C45</f>
        <v>70813.399999999994</v>
      </c>
      <c r="G47" s="133"/>
      <c r="H47" s="6"/>
      <c r="I47" s="134" t="s">
        <v>100</v>
      </c>
      <c r="J47" s="135"/>
      <c r="K47" s="135"/>
      <c r="L47" s="135"/>
      <c r="M47" s="136"/>
      <c r="N47" s="87"/>
      <c r="O47" s="6"/>
      <c r="P47" s="6"/>
    </row>
    <row r="48" spans="1:16" ht="18" customHeight="1" thickTop="1" thickBot="1" x14ac:dyDescent="0.3">
      <c r="A48" s="137" t="s">
        <v>204</v>
      </c>
      <c r="B48" s="138"/>
      <c r="C48" s="138"/>
      <c r="D48" s="138"/>
      <c r="E48" s="139"/>
      <c r="F48" s="140">
        <f>F47*N48</f>
        <v>1699521.5999999999</v>
      </c>
      <c r="G48" s="141"/>
      <c r="H48" s="6"/>
      <c r="I48" s="142" t="s">
        <v>102</v>
      </c>
      <c r="J48" s="143"/>
      <c r="K48" s="143"/>
      <c r="L48" s="143"/>
      <c r="M48" s="144"/>
      <c r="N48" s="112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128" t="s">
        <v>104</v>
      </c>
      <c r="B50" s="128"/>
      <c r="C50" s="128"/>
      <c r="D50" s="128"/>
      <c r="E50" s="128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WFxUFtu7iE8GGdlVBixt5aOKwBuatq1YDiGiEAagXnJfPi4ns2zaeNtU4/KZlLjyVaFTpwt80bmM5gzrGpSeoA==" saltValue="9f22AKEZABr0Ppg5jWz2ZA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0B14C-7EB9-4653-A441-2E4A1667FCCB}">
  <sheetPr>
    <pageSetUpPr fitToPage="1"/>
  </sheetPr>
  <dimension ref="A1:R60"/>
  <sheetViews>
    <sheetView showGridLines="0" topLeftCell="B2" zoomScale="106" zoomScaleNormal="106" workbookViewId="0">
      <selection activeCell="J2" sqref="J2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52" t="s">
        <v>114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3" t="s">
        <v>1</v>
      </c>
      <c r="B5" s="253"/>
      <c r="C5" s="253"/>
      <c r="D5" s="253"/>
      <c r="E5" s="253"/>
      <c r="F5" s="253"/>
      <c r="G5" s="253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4" t="s">
        <v>2</v>
      </c>
      <c r="B6" s="255"/>
      <c r="C6" s="255"/>
      <c r="D6" s="255"/>
      <c r="E6" s="163"/>
      <c r="F6" s="7"/>
      <c r="G6" s="7"/>
      <c r="H6" s="6"/>
      <c r="I6" s="254" t="s">
        <v>3</v>
      </c>
      <c r="J6" s="255"/>
      <c r="K6" s="255"/>
      <c r="L6" s="255"/>
      <c r="M6" s="255"/>
      <c r="N6" s="163"/>
      <c r="O6" s="8"/>
      <c r="P6" s="7"/>
    </row>
    <row r="7" spans="1:18" ht="42" customHeight="1" x14ac:dyDescent="0.25">
      <c r="A7" s="256" t="s">
        <v>4</v>
      </c>
      <c r="B7" s="257"/>
      <c r="C7" s="258"/>
      <c r="D7" s="262" t="str">
        <f>Consolidação!B29</f>
        <v xml:space="preserve">Analista UX/UI </v>
      </c>
      <c r="E7" s="263"/>
      <c r="F7" s="259"/>
      <c r="G7" s="260"/>
      <c r="H7" s="6"/>
      <c r="I7" s="259" t="s">
        <v>4</v>
      </c>
      <c r="J7" s="260"/>
      <c r="K7" s="260"/>
      <c r="L7" s="261"/>
      <c r="M7" s="264" t="str">
        <f>D7</f>
        <v xml:space="preserve">Analista UX/UI </v>
      </c>
      <c r="N7" s="265"/>
      <c r="O7" s="259"/>
      <c r="P7" s="260"/>
    </row>
    <row r="8" spans="1:18" ht="13" customHeight="1" thickBot="1" x14ac:dyDescent="0.3">
      <c r="A8" s="259"/>
      <c r="B8" s="260"/>
      <c r="C8" s="261"/>
      <c r="D8" s="9" t="s">
        <v>5</v>
      </c>
      <c r="E8" s="10" t="s">
        <v>6</v>
      </c>
      <c r="F8" s="11"/>
      <c r="G8" s="12"/>
      <c r="H8" s="6"/>
      <c r="I8" s="259"/>
      <c r="J8" s="260"/>
      <c r="K8" s="260"/>
      <c r="L8" s="261"/>
      <c r="M8" s="9" t="s">
        <v>5</v>
      </c>
      <c r="N8" s="10" t="s">
        <v>6</v>
      </c>
      <c r="O8" s="11"/>
      <c r="P8" s="12"/>
    </row>
    <row r="9" spans="1:18" ht="13" customHeight="1" x14ac:dyDescent="0.25">
      <c r="A9" s="246" t="s">
        <v>7</v>
      </c>
      <c r="B9" s="247"/>
      <c r="C9" s="248"/>
      <c r="D9" s="13"/>
      <c r="E9" s="14">
        <f>SUM(N9:N15)</f>
        <v>3000</v>
      </c>
      <c r="F9" s="15"/>
      <c r="G9" s="16"/>
      <c r="H9" s="6"/>
      <c r="I9" s="207" t="s">
        <v>8</v>
      </c>
      <c r="J9" s="249" t="s">
        <v>9</v>
      </c>
      <c r="K9" s="250"/>
      <c r="L9" s="251"/>
      <c r="M9" s="17"/>
      <c r="N9" s="104">
        <f>Consolidação!E29</f>
        <v>3000</v>
      </c>
      <c r="O9" s="18"/>
      <c r="P9" s="16"/>
    </row>
    <row r="10" spans="1:18" ht="13" customHeight="1" x14ac:dyDescent="0.25">
      <c r="A10" s="219" t="s">
        <v>10</v>
      </c>
      <c r="B10" s="220"/>
      <c r="C10" s="221"/>
      <c r="D10" s="19">
        <f>J41</f>
        <v>0.64013540000000013</v>
      </c>
      <c r="E10" s="20">
        <f>E9*J41</f>
        <v>1920.4062000000004</v>
      </c>
      <c r="F10" s="15"/>
      <c r="G10" s="16"/>
      <c r="H10" s="6"/>
      <c r="I10" s="208"/>
      <c r="J10" s="203" t="s">
        <v>11</v>
      </c>
      <c r="K10" s="204"/>
      <c r="L10" s="205"/>
      <c r="M10" s="21"/>
      <c r="N10" s="22">
        <f>M10*N9</f>
        <v>0</v>
      </c>
      <c r="O10" s="18"/>
      <c r="P10" s="16"/>
    </row>
    <row r="11" spans="1:18" ht="13" customHeight="1" x14ac:dyDescent="0.25">
      <c r="A11" s="219" t="s">
        <v>12</v>
      </c>
      <c r="B11" s="220"/>
      <c r="C11" s="221"/>
      <c r="D11" s="19"/>
      <c r="E11" s="20">
        <f>SUM(N16:N22)</f>
        <v>0</v>
      </c>
      <c r="F11" s="15"/>
      <c r="G11" s="16"/>
      <c r="H11" s="23"/>
      <c r="I11" s="208"/>
      <c r="J11" s="203" t="s">
        <v>13</v>
      </c>
      <c r="K11" s="204"/>
      <c r="L11" s="205"/>
      <c r="M11" s="21"/>
      <c r="N11" s="22">
        <f>N9*M11</f>
        <v>0</v>
      </c>
      <c r="O11" s="18"/>
      <c r="P11" s="16"/>
    </row>
    <row r="12" spans="1:18" ht="13" customHeight="1" x14ac:dyDescent="0.25">
      <c r="A12" s="219" t="s">
        <v>14</v>
      </c>
      <c r="B12" s="220"/>
      <c r="C12" s="221"/>
      <c r="D12" s="19"/>
      <c r="E12" s="20">
        <f>SUM(N23:N26)</f>
        <v>0</v>
      </c>
      <c r="F12" s="15"/>
      <c r="G12" s="16"/>
      <c r="H12" s="6"/>
      <c r="I12" s="208"/>
      <c r="J12" s="203" t="s">
        <v>15</v>
      </c>
      <c r="K12" s="204"/>
      <c r="L12" s="205"/>
      <c r="M12" s="24"/>
      <c r="N12" s="25"/>
      <c r="O12" s="18"/>
      <c r="P12" s="16"/>
    </row>
    <row r="13" spans="1:18" ht="13" customHeight="1" thickBot="1" x14ac:dyDescent="0.3">
      <c r="A13" s="222" t="s">
        <v>16</v>
      </c>
      <c r="B13" s="223"/>
      <c r="C13" s="224"/>
      <c r="D13" s="225">
        <f>SUM(E9:E12)</f>
        <v>4920.4062000000004</v>
      </c>
      <c r="E13" s="226"/>
      <c r="F13" s="15"/>
      <c r="G13" s="16"/>
      <c r="H13" s="6"/>
      <c r="I13" s="208"/>
      <c r="J13" s="203" t="s">
        <v>17</v>
      </c>
      <c r="K13" s="204"/>
      <c r="L13" s="205"/>
      <c r="M13" s="24"/>
      <c r="N13" s="26"/>
      <c r="O13" s="18"/>
      <c r="P13" s="16"/>
    </row>
    <row r="14" spans="1:18" ht="13" customHeight="1" x14ac:dyDescent="0.25">
      <c r="A14" s="219" t="s">
        <v>18</v>
      </c>
      <c r="B14" s="220"/>
      <c r="C14" s="221"/>
      <c r="D14" s="27">
        <f>'POSTO 1'!D14</f>
        <v>0</v>
      </c>
      <c r="E14" s="20">
        <f>D13*D14</f>
        <v>0</v>
      </c>
      <c r="F14" s="242"/>
      <c r="G14" s="243"/>
      <c r="H14" s="6"/>
      <c r="I14" s="208"/>
      <c r="J14" s="203" t="s">
        <v>19</v>
      </c>
      <c r="K14" s="204"/>
      <c r="L14" s="205"/>
      <c r="M14" s="24"/>
      <c r="N14" s="26"/>
      <c r="O14" s="244" t="s">
        <v>20</v>
      </c>
      <c r="P14" s="213" t="s">
        <v>21</v>
      </c>
      <c r="Q14" s="215" t="s">
        <v>22</v>
      </c>
      <c r="R14" s="217" t="s">
        <v>23</v>
      </c>
    </row>
    <row r="15" spans="1:18" ht="13" customHeight="1" thickBot="1" x14ac:dyDescent="0.3">
      <c r="A15" s="219" t="s">
        <v>24</v>
      </c>
      <c r="B15" s="220"/>
      <c r="C15" s="221"/>
      <c r="D15" s="27">
        <f>'POSTO 1'!D15</f>
        <v>0</v>
      </c>
      <c r="E15" s="20">
        <f>D15*(D13+E14)</f>
        <v>0</v>
      </c>
      <c r="F15" s="15"/>
      <c r="G15" s="16"/>
      <c r="H15" s="6"/>
      <c r="I15" s="209"/>
      <c r="J15" s="192" t="s">
        <v>25</v>
      </c>
      <c r="K15" s="193"/>
      <c r="L15" s="194"/>
      <c r="M15" s="28"/>
      <c r="N15" s="29"/>
      <c r="O15" s="245"/>
      <c r="P15" s="214"/>
      <c r="Q15" s="216"/>
      <c r="R15" s="218"/>
    </row>
    <row r="16" spans="1:18" ht="13" customHeight="1" thickBot="1" x14ac:dyDescent="0.3">
      <c r="A16" s="222" t="s">
        <v>26</v>
      </c>
      <c r="B16" s="223"/>
      <c r="C16" s="224"/>
      <c r="D16" s="225">
        <f>SUM(E14:E15)</f>
        <v>0</v>
      </c>
      <c r="E16" s="226"/>
      <c r="F16" s="15"/>
      <c r="G16" s="16"/>
      <c r="H16" s="6"/>
      <c r="I16" s="207" t="s">
        <v>27</v>
      </c>
      <c r="J16" s="210" t="s">
        <v>28</v>
      </c>
      <c r="K16" s="211"/>
      <c r="L16" s="212"/>
      <c r="M16" s="30"/>
      <c r="N16" s="31" t="str">
        <f>IF(R16&lt;0,"0",R16)</f>
        <v>0</v>
      </c>
      <c r="O16" s="32"/>
      <c r="P16" s="33"/>
      <c r="Q16" s="107">
        <v>22</v>
      </c>
      <c r="R16" s="34">
        <f>(O16*P16)*(Q16)-(N9*0.06)</f>
        <v>-180</v>
      </c>
    </row>
    <row r="17" spans="1:16" ht="13" customHeight="1" x14ac:dyDescent="0.25">
      <c r="A17" s="222" t="s">
        <v>29</v>
      </c>
      <c r="B17" s="223"/>
      <c r="C17" s="224"/>
      <c r="D17" s="225">
        <f>D13+D16</f>
        <v>4920.4062000000004</v>
      </c>
      <c r="E17" s="226"/>
      <c r="F17" s="206"/>
      <c r="G17" s="195"/>
      <c r="H17" s="6"/>
      <c r="I17" s="208"/>
      <c r="J17" s="203" t="s">
        <v>30</v>
      </c>
      <c r="K17" s="204"/>
      <c r="L17" s="205"/>
      <c r="M17" s="24"/>
      <c r="N17" s="26"/>
    </row>
    <row r="18" spans="1:16" ht="13" customHeight="1" thickBot="1" x14ac:dyDescent="0.3">
      <c r="A18" s="239" t="s">
        <v>31</v>
      </c>
      <c r="B18" s="240"/>
      <c r="C18" s="241"/>
      <c r="D18" s="35">
        <f>N35</f>
        <v>0</v>
      </c>
      <c r="E18" s="36">
        <f>((D13+D16)/(1-N35))*D18</f>
        <v>0</v>
      </c>
      <c r="F18" s="206"/>
      <c r="G18" s="195"/>
      <c r="H18" s="6"/>
      <c r="I18" s="208"/>
      <c r="J18" s="203" t="s">
        <v>32</v>
      </c>
      <c r="K18" s="204"/>
      <c r="L18" s="205"/>
      <c r="M18" s="24"/>
      <c r="N18" s="26"/>
      <c r="O18" s="18"/>
      <c r="P18" s="16"/>
    </row>
    <row r="19" spans="1:16" ht="13" customHeight="1" thickTop="1" thickBot="1" x14ac:dyDescent="0.3">
      <c r="A19" s="227" t="s">
        <v>33</v>
      </c>
      <c r="B19" s="228"/>
      <c r="C19" s="229"/>
      <c r="D19" s="230">
        <f>D17+E18</f>
        <v>4920.4062000000004</v>
      </c>
      <c r="E19" s="231"/>
      <c r="F19" s="15"/>
      <c r="G19" s="16"/>
      <c r="H19" s="6"/>
      <c r="I19" s="208"/>
      <c r="J19" s="203" t="s">
        <v>34</v>
      </c>
      <c r="K19" s="204"/>
      <c r="L19" s="205"/>
      <c r="M19" s="24"/>
      <c r="N19" s="26"/>
      <c r="O19" s="232"/>
      <c r="P19" s="233"/>
    </row>
    <row r="20" spans="1:16" ht="13" customHeight="1" thickTop="1" thickBot="1" x14ac:dyDescent="0.3">
      <c r="A20" s="234" t="s">
        <v>35</v>
      </c>
      <c r="B20" s="235"/>
      <c r="C20" s="236"/>
      <c r="D20" s="237">
        <f>IF(D19=0,0,D19/E9)</f>
        <v>1.6401354000000001</v>
      </c>
      <c r="E20" s="238" t="e">
        <f>D19+#REF!</f>
        <v>#REF!</v>
      </c>
      <c r="F20" s="206"/>
      <c r="G20" s="195"/>
      <c r="H20" s="6"/>
      <c r="I20" s="208"/>
      <c r="J20" s="203" t="s">
        <v>36</v>
      </c>
      <c r="K20" s="204"/>
      <c r="L20" s="205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5"/>
      <c r="G21" s="195"/>
      <c r="H21" s="6"/>
      <c r="I21" s="208"/>
      <c r="J21" s="203" t="s">
        <v>38</v>
      </c>
      <c r="K21" s="204"/>
      <c r="L21" s="205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09"/>
      <c r="J22" s="192" t="s">
        <v>40</v>
      </c>
      <c r="K22" s="193"/>
      <c r="L22" s="194"/>
      <c r="M22" s="28"/>
      <c r="N22" s="29"/>
      <c r="O22" s="206"/>
      <c r="P22" s="195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207" t="s">
        <v>42</v>
      </c>
      <c r="J23" s="210" t="s">
        <v>43</v>
      </c>
      <c r="K23" s="211"/>
      <c r="L23" s="212"/>
      <c r="M23" s="30"/>
      <c r="N23" s="25"/>
      <c r="O23" s="206"/>
      <c r="P23" s="195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208"/>
      <c r="J24" s="203" t="s">
        <v>45</v>
      </c>
      <c r="K24" s="204"/>
      <c r="L24" s="205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08"/>
      <c r="J25" s="203" t="s">
        <v>46</v>
      </c>
      <c r="K25" s="204"/>
      <c r="L25" s="205"/>
      <c r="M25" s="24"/>
      <c r="N25" s="26"/>
      <c r="O25" s="206"/>
      <c r="P25" s="195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09"/>
      <c r="J26" s="192" t="s">
        <v>47</v>
      </c>
      <c r="K26" s="193"/>
      <c r="L26" s="194"/>
      <c r="M26" s="28"/>
      <c r="N26" s="29"/>
      <c r="O26" s="195"/>
      <c r="P26" s="195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6" t="s">
        <v>48</v>
      </c>
      <c r="J27" s="197"/>
      <c r="K27" s="197"/>
      <c r="L27" s="198"/>
      <c r="M27" s="199">
        <f>SUM(N9:N26)</f>
        <v>3000</v>
      </c>
      <c r="N27" s="200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1" t="s">
        <v>51</v>
      </c>
      <c r="B30" s="202"/>
      <c r="C30" s="160" t="s">
        <v>52</v>
      </c>
      <c r="D30" s="172"/>
      <c r="E30" s="173"/>
      <c r="F30" s="160" t="s">
        <v>53</v>
      </c>
      <c r="G30" s="172"/>
      <c r="H30" s="172"/>
      <c r="I30" s="172"/>
      <c r="J30" s="173"/>
      <c r="K30" s="45"/>
      <c r="L30" s="160" t="s">
        <v>54</v>
      </c>
      <c r="M30" s="173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179" t="s">
        <v>57</v>
      </c>
      <c r="D31" s="180"/>
      <c r="E31" s="49">
        <f>'POSTO 1'!E31</f>
        <v>8.3299999999999999E-2</v>
      </c>
      <c r="F31" s="181" t="s">
        <v>58</v>
      </c>
      <c r="G31" s="182"/>
      <c r="H31" s="182"/>
      <c r="I31" s="179"/>
      <c r="J31" s="50">
        <f>'POSTO 1'!J31</f>
        <v>0</v>
      </c>
      <c r="K31" s="51"/>
      <c r="L31" s="183" t="s">
        <v>59</v>
      </c>
      <c r="M31" s="184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185" t="s">
        <v>62</v>
      </c>
      <c r="G32" s="186"/>
      <c r="H32" s="186"/>
      <c r="I32" s="167"/>
      <c r="J32" s="57">
        <f>B36*J31</f>
        <v>0</v>
      </c>
      <c r="K32" s="51"/>
      <c r="L32" s="187" t="s">
        <v>63</v>
      </c>
      <c r="M32" s="188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185" t="s">
        <v>65</v>
      </c>
      <c r="D33" s="167"/>
      <c r="E33" s="59">
        <f>'POSTO 1'!E33</f>
        <v>0.11</v>
      </c>
      <c r="F33" s="189" t="s">
        <v>66</v>
      </c>
      <c r="G33" s="190"/>
      <c r="H33" s="190"/>
      <c r="I33" s="191"/>
      <c r="J33" s="60">
        <f>(((0.08*0.5*0.9*(1+(5/56)+(5/56)+(1/3)*(5/56)))))</f>
        <v>4.3499999999999997E-2</v>
      </c>
      <c r="K33" s="6"/>
      <c r="L33" s="187" t="s">
        <v>67</v>
      </c>
      <c r="M33" s="188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167" t="s">
        <v>69</v>
      </c>
      <c r="D34" s="168"/>
      <c r="E34" s="61">
        <f>'POSTO 1'!E34</f>
        <v>0</v>
      </c>
      <c r="F34" s="154" t="s">
        <v>70</v>
      </c>
      <c r="G34" s="156"/>
      <c r="H34" s="156"/>
      <c r="I34" s="155"/>
      <c r="J34" s="62">
        <f>SUM(J31:J33)</f>
        <v>4.3499999999999997E-2</v>
      </c>
      <c r="K34" s="6"/>
      <c r="L34" s="169" t="s">
        <v>155</v>
      </c>
      <c r="M34" s="170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4" t="s">
        <v>73</v>
      </c>
      <c r="M35" s="171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160" t="s">
        <v>78</v>
      </c>
      <c r="G37" s="172"/>
      <c r="H37" s="172"/>
      <c r="I37" s="172"/>
      <c r="J37" s="173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174" t="s">
        <v>80</v>
      </c>
      <c r="D38" s="175"/>
      <c r="E38" s="69">
        <f>'POSTO 1'!E38</f>
        <v>0</v>
      </c>
      <c r="F38" s="176" t="s">
        <v>81</v>
      </c>
      <c r="G38" s="177"/>
      <c r="H38" s="177"/>
      <c r="I38" s="178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154" t="s">
        <v>84</v>
      </c>
      <c r="D39" s="155"/>
      <c r="E39" s="62">
        <f>SUM(E31:E38)</f>
        <v>0.1933</v>
      </c>
      <c r="F39" s="154" t="s">
        <v>85</v>
      </c>
      <c r="G39" s="156"/>
      <c r="H39" s="156"/>
      <c r="I39" s="155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157" t="s">
        <v>90</v>
      </c>
      <c r="J43" s="158"/>
      <c r="K43" s="158"/>
      <c r="L43" s="158"/>
      <c r="M43" s="158"/>
      <c r="N43" s="159"/>
      <c r="O43" s="6"/>
      <c r="P43" s="6"/>
    </row>
    <row r="44" spans="1:16" ht="39" customHeight="1" thickBot="1" x14ac:dyDescent="0.3">
      <c r="A44" s="160" t="s">
        <v>4</v>
      </c>
      <c r="B44" s="161"/>
      <c r="C44" s="82" t="s">
        <v>91</v>
      </c>
      <c r="D44" s="82" t="s">
        <v>92</v>
      </c>
      <c r="E44" s="82" t="s">
        <v>93</v>
      </c>
      <c r="F44" s="162" t="s">
        <v>94</v>
      </c>
      <c r="G44" s="163"/>
      <c r="H44" s="6"/>
      <c r="I44" s="164" t="s">
        <v>95</v>
      </c>
      <c r="J44" s="165"/>
      <c r="K44" s="165"/>
      <c r="L44" s="165"/>
      <c r="M44" s="166"/>
      <c r="N44" s="83"/>
      <c r="O44" s="6"/>
      <c r="P44" s="6"/>
    </row>
    <row r="45" spans="1:16" ht="20.149999999999999" customHeight="1" thickBot="1" x14ac:dyDescent="0.3">
      <c r="A45" s="145" t="str">
        <f>D7</f>
        <v xml:space="preserve">Analista UX/UI </v>
      </c>
      <c r="B45" s="146"/>
      <c r="C45" s="105">
        <f>Consolidação!D29</f>
        <v>90</v>
      </c>
      <c r="D45" s="105">
        <f>Consolidação!C29</f>
        <v>176</v>
      </c>
      <c r="E45" s="84">
        <f>D19</f>
        <v>4920.4062000000004</v>
      </c>
      <c r="F45" s="147">
        <f>D45</f>
        <v>176</v>
      </c>
      <c r="G45" s="148"/>
      <c r="H45" s="6"/>
      <c r="I45" s="134" t="s">
        <v>96</v>
      </c>
      <c r="J45" s="135"/>
      <c r="K45" s="135"/>
      <c r="L45" s="135"/>
      <c r="M45" s="136"/>
      <c r="N45" s="85"/>
      <c r="O45" s="6"/>
      <c r="P45" s="6"/>
    </row>
    <row r="46" spans="1:16" ht="18" customHeight="1" thickBot="1" x14ac:dyDescent="0.3">
      <c r="A46" s="149" t="s">
        <v>97</v>
      </c>
      <c r="B46" s="150"/>
      <c r="C46" s="150"/>
      <c r="D46" s="150"/>
      <c r="E46" s="151"/>
      <c r="F46" s="152">
        <f>IF(D45=0,0,ROUND(((E45/D45)*F45),2))</f>
        <v>4920.41</v>
      </c>
      <c r="G46" s="153"/>
      <c r="H46" s="6"/>
      <c r="I46" s="134" t="s">
        <v>98</v>
      </c>
      <c r="J46" s="135"/>
      <c r="K46" s="135"/>
      <c r="L46" s="135"/>
      <c r="M46" s="136"/>
      <c r="N46" s="86"/>
      <c r="O46" s="6"/>
      <c r="P46" s="6"/>
    </row>
    <row r="47" spans="1:16" ht="18" customHeight="1" thickTop="1" thickBot="1" x14ac:dyDescent="0.3">
      <c r="A47" s="129" t="s">
        <v>189</v>
      </c>
      <c r="B47" s="130"/>
      <c r="C47" s="130"/>
      <c r="D47" s="130"/>
      <c r="E47" s="131"/>
      <c r="F47" s="132">
        <f>F46*C45</f>
        <v>442836.89999999997</v>
      </c>
      <c r="G47" s="133"/>
      <c r="H47" s="6"/>
      <c r="I47" s="134" t="s">
        <v>100</v>
      </c>
      <c r="J47" s="135"/>
      <c r="K47" s="135"/>
      <c r="L47" s="135"/>
      <c r="M47" s="136"/>
      <c r="N47" s="87"/>
      <c r="O47" s="6"/>
      <c r="P47" s="6"/>
    </row>
    <row r="48" spans="1:16" ht="18" customHeight="1" thickTop="1" thickBot="1" x14ac:dyDescent="0.3">
      <c r="A48" s="137" t="s">
        <v>190</v>
      </c>
      <c r="B48" s="138"/>
      <c r="C48" s="138"/>
      <c r="D48" s="138"/>
      <c r="E48" s="139"/>
      <c r="F48" s="140">
        <f>F47*N48</f>
        <v>10628085.6</v>
      </c>
      <c r="G48" s="141"/>
      <c r="H48" s="6"/>
      <c r="I48" s="142" t="s">
        <v>102</v>
      </c>
      <c r="J48" s="143"/>
      <c r="K48" s="143"/>
      <c r="L48" s="143"/>
      <c r="M48" s="144"/>
      <c r="N48" s="112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128" t="s">
        <v>104</v>
      </c>
      <c r="B50" s="128"/>
      <c r="C50" s="128"/>
      <c r="D50" s="128"/>
      <c r="E50" s="128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gKZ8jUauIQTtVpMaORmvf+X2Zos1urKOZk8BGAhvWxwiBXoMxV49UvyDE2V3y4m7rvkw0HJYGaboI4JxQSw2pg==" saltValue="znYQ2IfaDzSHoIUaT4unGA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29926-B70C-40D1-BB9F-CE241A9F5675}">
  <sheetPr>
    <pageSetUpPr fitToPage="1"/>
  </sheetPr>
  <dimension ref="A1:R60"/>
  <sheetViews>
    <sheetView showGridLines="0" topLeftCell="B33" zoomScale="106" zoomScaleNormal="106" workbookViewId="0">
      <selection activeCell="N46" sqref="N46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52" t="s">
        <v>114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3" t="s">
        <v>1</v>
      </c>
      <c r="B5" s="253"/>
      <c r="C5" s="253"/>
      <c r="D5" s="253"/>
      <c r="E5" s="253"/>
      <c r="F5" s="253"/>
      <c r="G5" s="253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4" t="s">
        <v>2</v>
      </c>
      <c r="B6" s="255"/>
      <c r="C6" s="255"/>
      <c r="D6" s="255"/>
      <c r="E6" s="163"/>
      <c r="F6" s="7"/>
      <c r="G6" s="7"/>
      <c r="H6" s="6"/>
      <c r="I6" s="254" t="s">
        <v>3</v>
      </c>
      <c r="J6" s="255"/>
      <c r="K6" s="255"/>
      <c r="L6" s="255"/>
      <c r="M6" s="255"/>
      <c r="N6" s="163"/>
      <c r="O6" s="8"/>
      <c r="P6" s="7"/>
    </row>
    <row r="7" spans="1:18" ht="42" customHeight="1" x14ac:dyDescent="0.25">
      <c r="A7" s="256" t="s">
        <v>4</v>
      </c>
      <c r="B7" s="257"/>
      <c r="C7" s="258"/>
      <c r="D7" s="262" t="str">
        <f>Consolidação!B30</f>
        <v xml:space="preserve">Analista de Teste </v>
      </c>
      <c r="E7" s="263"/>
      <c r="F7" s="259"/>
      <c r="G7" s="260"/>
      <c r="H7" s="6"/>
      <c r="I7" s="259" t="s">
        <v>4</v>
      </c>
      <c r="J7" s="260"/>
      <c r="K7" s="260"/>
      <c r="L7" s="261"/>
      <c r="M7" s="264" t="str">
        <f>D7</f>
        <v xml:space="preserve">Analista de Teste </v>
      </c>
      <c r="N7" s="265"/>
      <c r="O7" s="259"/>
      <c r="P7" s="260"/>
    </row>
    <row r="8" spans="1:18" ht="13" customHeight="1" thickBot="1" x14ac:dyDescent="0.3">
      <c r="A8" s="259"/>
      <c r="B8" s="260"/>
      <c r="C8" s="261"/>
      <c r="D8" s="9" t="s">
        <v>5</v>
      </c>
      <c r="E8" s="10" t="s">
        <v>6</v>
      </c>
      <c r="F8" s="11"/>
      <c r="G8" s="12"/>
      <c r="H8" s="6"/>
      <c r="I8" s="259"/>
      <c r="J8" s="260"/>
      <c r="K8" s="260"/>
      <c r="L8" s="261"/>
      <c r="M8" s="9" t="s">
        <v>5</v>
      </c>
      <c r="N8" s="10" t="s">
        <v>6</v>
      </c>
      <c r="O8" s="11"/>
      <c r="P8" s="12"/>
    </row>
    <row r="9" spans="1:18" ht="13" customHeight="1" x14ac:dyDescent="0.25">
      <c r="A9" s="246" t="s">
        <v>7</v>
      </c>
      <c r="B9" s="247"/>
      <c r="C9" s="248"/>
      <c r="D9" s="13"/>
      <c r="E9" s="14">
        <f>SUM(N9:N15)</f>
        <v>2500</v>
      </c>
      <c r="F9" s="15"/>
      <c r="G9" s="16"/>
      <c r="H9" s="6"/>
      <c r="I9" s="207" t="s">
        <v>8</v>
      </c>
      <c r="J9" s="249" t="s">
        <v>9</v>
      </c>
      <c r="K9" s="250"/>
      <c r="L9" s="251"/>
      <c r="M9" s="17"/>
      <c r="N9" s="104">
        <f>Consolidação!E30</f>
        <v>2500</v>
      </c>
      <c r="O9" s="18"/>
      <c r="P9" s="16"/>
    </row>
    <row r="10" spans="1:18" ht="13" customHeight="1" x14ac:dyDescent="0.25">
      <c r="A10" s="219" t="s">
        <v>10</v>
      </c>
      <c r="B10" s="220"/>
      <c r="C10" s="221"/>
      <c r="D10" s="19">
        <f>J41</f>
        <v>0.64013540000000013</v>
      </c>
      <c r="E10" s="20">
        <f>E9*J41</f>
        <v>1600.3385000000003</v>
      </c>
      <c r="F10" s="15"/>
      <c r="G10" s="16"/>
      <c r="H10" s="6"/>
      <c r="I10" s="208"/>
      <c r="J10" s="203" t="s">
        <v>11</v>
      </c>
      <c r="K10" s="204"/>
      <c r="L10" s="205"/>
      <c r="M10" s="21"/>
      <c r="N10" s="22">
        <f>M10*N9</f>
        <v>0</v>
      </c>
      <c r="O10" s="18"/>
      <c r="P10" s="16"/>
    </row>
    <row r="11" spans="1:18" ht="13" customHeight="1" x14ac:dyDescent="0.25">
      <c r="A11" s="219" t="s">
        <v>12</v>
      </c>
      <c r="B11" s="220"/>
      <c r="C11" s="221"/>
      <c r="D11" s="19"/>
      <c r="E11" s="20">
        <f>SUM(N16:N22)</f>
        <v>0</v>
      </c>
      <c r="F11" s="15"/>
      <c r="G11" s="16"/>
      <c r="H11" s="23"/>
      <c r="I11" s="208"/>
      <c r="J11" s="203" t="s">
        <v>13</v>
      </c>
      <c r="K11" s="204"/>
      <c r="L11" s="205"/>
      <c r="M11" s="21"/>
      <c r="N11" s="22">
        <f>N9*M11</f>
        <v>0</v>
      </c>
      <c r="O11" s="18"/>
      <c r="P11" s="16"/>
    </row>
    <row r="12" spans="1:18" ht="13" customHeight="1" x14ac:dyDescent="0.25">
      <c r="A12" s="219" t="s">
        <v>14</v>
      </c>
      <c r="B12" s="220"/>
      <c r="C12" s="221"/>
      <c r="D12" s="19"/>
      <c r="E12" s="20">
        <f>SUM(N23:N26)</f>
        <v>0</v>
      </c>
      <c r="F12" s="15"/>
      <c r="G12" s="16"/>
      <c r="H12" s="6"/>
      <c r="I12" s="208"/>
      <c r="J12" s="203" t="s">
        <v>15</v>
      </c>
      <c r="K12" s="204"/>
      <c r="L12" s="205"/>
      <c r="M12" s="24"/>
      <c r="N12" s="25"/>
      <c r="O12" s="18"/>
      <c r="P12" s="16"/>
    </row>
    <row r="13" spans="1:18" ht="13" customHeight="1" thickBot="1" x14ac:dyDescent="0.3">
      <c r="A13" s="222" t="s">
        <v>16</v>
      </c>
      <c r="B13" s="223"/>
      <c r="C13" s="224"/>
      <c r="D13" s="225">
        <f>SUM(E9:E12)</f>
        <v>4100.3384999999998</v>
      </c>
      <c r="E13" s="226"/>
      <c r="F13" s="15"/>
      <c r="G13" s="16"/>
      <c r="H13" s="6"/>
      <c r="I13" s="208"/>
      <c r="J13" s="203" t="s">
        <v>17</v>
      </c>
      <c r="K13" s="204"/>
      <c r="L13" s="205"/>
      <c r="M13" s="24"/>
      <c r="N13" s="26"/>
      <c r="O13" s="18"/>
      <c r="P13" s="16"/>
    </row>
    <row r="14" spans="1:18" ht="13" customHeight="1" x14ac:dyDescent="0.25">
      <c r="A14" s="219" t="s">
        <v>18</v>
      </c>
      <c r="B14" s="220"/>
      <c r="C14" s="221"/>
      <c r="D14" s="27">
        <f>'POSTO 1'!D14</f>
        <v>0</v>
      </c>
      <c r="E14" s="20">
        <f>D13*D14</f>
        <v>0</v>
      </c>
      <c r="F14" s="242"/>
      <c r="G14" s="243"/>
      <c r="H14" s="6"/>
      <c r="I14" s="208"/>
      <c r="J14" s="203" t="s">
        <v>19</v>
      </c>
      <c r="K14" s="204"/>
      <c r="L14" s="205"/>
      <c r="M14" s="24"/>
      <c r="N14" s="26"/>
      <c r="O14" s="244" t="s">
        <v>20</v>
      </c>
      <c r="P14" s="213" t="s">
        <v>21</v>
      </c>
      <c r="Q14" s="215" t="s">
        <v>22</v>
      </c>
      <c r="R14" s="217" t="s">
        <v>23</v>
      </c>
    </row>
    <row r="15" spans="1:18" ht="13" customHeight="1" thickBot="1" x14ac:dyDescent="0.3">
      <c r="A15" s="219" t="s">
        <v>24</v>
      </c>
      <c r="B15" s="220"/>
      <c r="C15" s="221"/>
      <c r="D15" s="27">
        <f>'POSTO 1'!D15</f>
        <v>0</v>
      </c>
      <c r="E15" s="20">
        <f>D15*(D13+E14)</f>
        <v>0</v>
      </c>
      <c r="F15" s="15"/>
      <c r="G15" s="16"/>
      <c r="H15" s="6"/>
      <c r="I15" s="209"/>
      <c r="J15" s="192" t="s">
        <v>25</v>
      </c>
      <c r="K15" s="193"/>
      <c r="L15" s="194"/>
      <c r="M15" s="28"/>
      <c r="N15" s="29"/>
      <c r="O15" s="245"/>
      <c r="P15" s="214"/>
      <c r="Q15" s="216"/>
      <c r="R15" s="218"/>
    </row>
    <row r="16" spans="1:18" ht="13" customHeight="1" thickBot="1" x14ac:dyDescent="0.3">
      <c r="A16" s="222" t="s">
        <v>26</v>
      </c>
      <c r="B16" s="223"/>
      <c r="C16" s="224"/>
      <c r="D16" s="225">
        <f>SUM(E14:E15)</f>
        <v>0</v>
      </c>
      <c r="E16" s="226"/>
      <c r="F16" s="15"/>
      <c r="G16" s="16"/>
      <c r="H16" s="6"/>
      <c r="I16" s="207" t="s">
        <v>27</v>
      </c>
      <c r="J16" s="210" t="s">
        <v>28</v>
      </c>
      <c r="K16" s="211"/>
      <c r="L16" s="212"/>
      <c r="M16" s="30"/>
      <c r="N16" s="31" t="str">
        <f>IF(R16&lt;0,"0",R16)</f>
        <v>0</v>
      </c>
      <c r="O16" s="32"/>
      <c r="P16" s="33"/>
      <c r="Q16" s="107">
        <v>22</v>
      </c>
      <c r="R16" s="34">
        <f>(O16*P16)*(Q16)-(N9*0.06)</f>
        <v>-150</v>
      </c>
    </row>
    <row r="17" spans="1:16" ht="13" customHeight="1" x14ac:dyDescent="0.25">
      <c r="A17" s="222" t="s">
        <v>29</v>
      </c>
      <c r="B17" s="223"/>
      <c r="C17" s="224"/>
      <c r="D17" s="225">
        <f>D13+D16</f>
        <v>4100.3384999999998</v>
      </c>
      <c r="E17" s="226"/>
      <c r="F17" s="206"/>
      <c r="G17" s="195"/>
      <c r="H17" s="6"/>
      <c r="I17" s="208"/>
      <c r="J17" s="203" t="s">
        <v>30</v>
      </c>
      <c r="K17" s="204"/>
      <c r="L17" s="205"/>
      <c r="M17" s="24"/>
      <c r="N17" s="26"/>
    </row>
    <row r="18" spans="1:16" ht="13" customHeight="1" thickBot="1" x14ac:dyDescent="0.3">
      <c r="A18" s="239" t="s">
        <v>31</v>
      </c>
      <c r="B18" s="240"/>
      <c r="C18" s="241"/>
      <c r="D18" s="35">
        <f>N35</f>
        <v>0</v>
      </c>
      <c r="E18" s="36">
        <f>((D13+D16)/(1-N35))*D18</f>
        <v>0</v>
      </c>
      <c r="F18" s="206"/>
      <c r="G18" s="195"/>
      <c r="H18" s="6"/>
      <c r="I18" s="208"/>
      <c r="J18" s="203" t="s">
        <v>32</v>
      </c>
      <c r="K18" s="204"/>
      <c r="L18" s="205"/>
      <c r="M18" s="24"/>
      <c r="N18" s="26"/>
      <c r="O18" s="18"/>
      <c r="P18" s="16"/>
    </row>
    <row r="19" spans="1:16" ht="13" customHeight="1" thickTop="1" thickBot="1" x14ac:dyDescent="0.3">
      <c r="A19" s="227" t="s">
        <v>33</v>
      </c>
      <c r="B19" s="228"/>
      <c r="C19" s="229"/>
      <c r="D19" s="230">
        <f>D17+E18</f>
        <v>4100.3384999999998</v>
      </c>
      <c r="E19" s="231"/>
      <c r="F19" s="15"/>
      <c r="G19" s="16"/>
      <c r="H19" s="6"/>
      <c r="I19" s="208"/>
      <c r="J19" s="203" t="s">
        <v>34</v>
      </c>
      <c r="K19" s="204"/>
      <c r="L19" s="205"/>
      <c r="M19" s="24"/>
      <c r="N19" s="26"/>
      <c r="O19" s="232"/>
      <c r="P19" s="233"/>
    </row>
    <row r="20" spans="1:16" ht="13" customHeight="1" thickTop="1" thickBot="1" x14ac:dyDescent="0.3">
      <c r="A20" s="234" t="s">
        <v>35</v>
      </c>
      <c r="B20" s="235"/>
      <c r="C20" s="236"/>
      <c r="D20" s="237">
        <f>IF(D19=0,0,D19/E9)</f>
        <v>1.6401353999999999</v>
      </c>
      <c r="E20" s="238" t="e">
        <f>D19+#REF!</f>
        <v>#REF!</v>
      </c>
      <c r="F20" s="206"/>
      <c r="G20" s="195"/>
      <c r="H20" s="6"/>
      <c r="I20" s="208"/>
      <c r="J20" s="203" t="s">
        <v>36</v>
      </c>
      <c r="K20" s="204"/>
      <c r="L20" s="205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5"/>
      <c r="G21" s="195"/>
      <c r="H21" s="6"/>
      <c r="I21" s="208"/>
      <c r="J21" s="203" t="s">
        <v>38</v>
      </c>
      <c r="K21" s="204"/>
      <c r="L21" s="205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09"/>
      <c r="J22" s="192" t="s">
        <v>40</v>
      </c>
      <c r="K22" s="193"/>
      <c r="L22" s="194"/>
      <c r="M22" s="28"/>
      <c r="N22" s="29"/>
      <c r="O22" s="206"/>
      <c r="P22" s="195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207" t="s">
        <v>42</v>
      </c>
      <c r="J23" s="210" t="s">
        <v>43</v>
      </c>
      <c r="K23" s="211"/>
      <c r="L23" s="212"/>
      <c r="M23" s="30"/>
      <c r="N23" s="25"/>
      <c r="O23" s="206"/>
      <c r="P23" s="195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208"/>
      <c r="J24" s="203" t="s">
        <v>45</v>
      </c>
      <c r="K24" s="204"/>
      <c r="L24" s="205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08"/>
      <c r="J25" s="203" t="s">
        <v>46</v>
      </c>
      <c r="K25" s="204"/>
      <c r="L25" s="205"/>
      <c r="M25" s="24"/>
      <c r="N25" s="26"/>
      <c r="O25" s="206"/>
      <c r="P25" s="195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09"/>
      <c r="J26" s="192" t="s">
        <v>47</v>
      </c>
      <c r="K26" s="193"/>
      <c r="L26" s="194"/>
      <c r="M26" s="28"/>
      <c r="N26" s="29"/>
      <c r="O26" s="195"/>
      <c r="P26" s="195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6" t="s">
        <v>48</v>
      </c>
      <c r="J27" s="197"/>
      <c r="K27" s="197"/>
      <c r="L27" s="198"/>
      <c r="M27" s="199">
        <f>SUM(N9:N26)</f>
        <v>2500</v>
      </c>
      <c r="N27" s="200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1" t="s">
        <v>51</v>
      </c>
      <c r="B30" s="202"/>
      <c r="C30" s="160" t="s">
        <v>52</v>
      </c>
      <c r="D30" s="172"/>
      <c r="E30" s="173"/>
      <c r="F30" s="160" t="s">
        <v>53</v>
      </c>
      <c r="G30" s="172"/>
      <c r="H30" s="172"/>
      <c r="I30" s="172"/>
      <c r="J30" s="173"/>
      <c r="K30" s="45"/>
      <c r="L30" s="160" t="s">
        <v>54</v>
      </c>
      <c r="M30" s="173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179" t="s">
        <v>57</v>
      </c>
      <c r="D31" s="180"/>
      <c r="E31" s="49">
        <f>'POSTO 1'!E31</f>
        <v>8.3299999999999999E-2</v>
      </c>
      <c r="F31" s="181" t="s">
        <v>58</v>
      </c>
      <c r="G31" s="182"/>
      <c r="H31" s="182"/>
      <c r="I31" s="179"/>
      <c r="J31" s="50">
        <f>'POSTO 1'!J31</f>
        <v>0</v>
      </c>
      <c r="K31" s="51"/>
      <c r="L31" s="183" t="s">
        <v>59</v>
      </c>
      <c r="M31" s="184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185" t="s">
        <v>62</v>
      </c>
      <c r="G32" s="186"/>
      <c r="H32" s="186"/>
      <c r="I32" s="167"/>
      <c r="J32" s="57">
        <f>B36*J31</f>
        <v>0</v>
      </c>
      <c r="K32" s="51"/>
      <c r="L32" s="187" t="s">
        <v>63</v>
      </c>
      <c r="M32" s="188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185" t="s">
        <v>65</v>
      </c>
      <c r="D33" s="167"/>
      <c r="E33" s="59">
        <f>'POSTO 1'!E33</f>
        <v>0.11</v>
      </c>
      <c r="F33" s="189" t="s">
        <v>66</v>
      </c>
      <c r="G33" s="190"/>
      <c r="H33" s="190"/>
      <c r="I33" s="191"/>
      <c r="J33" s="60">
        <f>(((0.08*0.5*0.9*(1+(5/56)+(5/56)+(1/3)*(5/56)))))</f>
        <v>4.3499999999999997E-2</v>
      </c>
      <c r="K33" s="6"/>
      <c r="L33" s="187" t="s">
        <v>67</v>
      </c>
      <c r="M33" s="188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167" t="s">
        <v>69</v>
      </c>
      <c r="D34" s="168"/>
      <c r="E34" s="61">
        <f>'POSTO 1'!E34</f>
        <v>0</v>
      </c>
      <c r="F34" s="154" t="s">
        <v>70</v>
      </c>
      <c r="G34" s="156"/>
      <c r="H34" s="156"/>
      <c r="I34" s="155"/>
      <c r="J34" s="62">
        <f>SUM(J31:J33)</f>
        <v>4.3499999999999997E-2</v>
      </c>
      <c r="K34" s="6"/>
      <c r="L34" s="169" t="s">
        <v>155</v>
      </c>
      <c r="M34" s="170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4" t="s">
        <v>73</v>
      </c>
      <c r="M35" s="171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160" t="s">
        <v>78</v>
      </c>
      <c r="G37" s="172"/>
      <c r="H37" s="172"/>
      <c r="I37" s="172"/>
      <c r="J37" s="173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174" t="s">
        <v>80</v>
      </c>
      <c r="D38" s="175"/>
      <c r="E38" s="69">
        <f>'POSTO 1'!E38</f>
        <v>0</v>
      </c>
      <c r="F38" s="176" t="s">
        <v>81</v>
      </c>
      <c r="G38" s="177"/>
      <c r="H38" s="177"/>
      <c r="I38" s="178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154" t="s">
        <v>84</v>
      </c>
      <c r="D39" s="155"/>
      <c r="E39" s="62">
        <f>SUM(E31:E38)</f>
        <v>0.1933</v>
      </c>
      <c r="F39" s="154" t="s">
        <v>85</v>
      </c>
      <c r="G39" s="156"/>
      <c r="H39" s="156"/>
      <c r="I39" s="155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157" t="s">
        <v>90</v>
      </c>
      <c r="J43" s="158"/>
      <c r="K43" s="158"/>
      <c r="L43" s="158"/>
      <c r="M43" s="158"/>
      <c r="N43" s="159"/>
      <c r="O43" s="6"/>
      <c r="P43" s="6"/>
    </row>
    <row r="44" spans="1:16" ht="39" customHeight="1" thickBot="1" x14ac:dyDescent="0.3">
      <c r="A44" s="160" t="s">
        <v>4</v>
      </c>
      <c r="B44" s="161"/>
      <c r="C44" s="82" t="s">
        <v>91</v>
      </c>
      <c r="D44" s="82" t="s">
        <v>92</v>
      </c>
      <c r="E44" s="82" t="s">
        <v>93</v>
      </c>
      <c r="F44" s="162" t="s">
        <v>94</v>
      </c>
      <c r="G44" s="163"/>
      <c r="H44" s="6"/>
      <c r="I44" s="164" t="s">
        <v>95</v>
      </c>
      <c r="J44" s="165"/>
      <c r="K44" s="165"/>
      <c r="L44" s="165"/>
      <c r="M44" s="166"/>
      <c r="N44" s="83"/>
      <c r="O44" s="6"/>
      <c r="P44" s="6"/>
    </row>
    <row r="45" spans="1:16" ht="20.149999999999999" customHeight="1" thickBot="1" x14ac:dyDescent="0.3">
      <c r="A45" s="145" t="str">
        <f>D7</f>
        <v xml:space="preserve">Analista de Teste </v>
      </c>
      <c r="B45" s="146"/>
      <c r="C45" s="105">
        <f>Consolidação!D31</f>
        <v>5</v>
      </c>
      <c r="D45" s="105">
        <f>Consolidação!C30</f>
        <v>176</v>
      </c>
      <c r="E45" s="84">
        <f>D19</f>
        <v>4100.3384999999998</v>
      </c>
      <c r="F45" s="147">
        <f>D45</f>
        <v>176</v>
      </c>
      <c r="G45" s="148"/>
      <c r="H45" s="6"/>
      <c r="I45" s="134" t="s">
        <v>96</v>
      </c>
      <c r="J45" s="135"/>
      <c r="K45" s="135"/>
      <c r="L45" s="135"/>
      <c r="M45" s="136"/>
      <c r="N45" s="85"/>
      <c r="O45" s="6"/>
      <c r="P45" s="6"/>
    </row>
    <row r="46" spans="1:16" ht="18" customHeight="1" thickBot="1" x14ac:dyDescent="0.3">
      <c r="A46" s="149" t="s">
        <v>97</v>
      </c>
      <c r="B46" s="150"/>
      <c r="C46" s="150"/>
      <c r="D46" s="150"/>
      <c r="E46" s="151"/>
      <c r="F46" s="152">
        <f>IF(D45=0,0,ROUND(((E45/D45)*F45),2))</f>
        <v>4100.34</v>
      </c>
      <c r="G46" s="153"/>
      <c r="H46" s="6"/>
      <c r="I46" s="134" t="s">
        <v>98</v>
      </c>
      <c r="J46" s="135"/>
      <c r="K46" s="135"/>
      <c r="L46" s="135"/>
      <c r="M46" s="136"/>
      <c r="N46" s="86"/>
      <c r="O46" s="6"/>
      <c r="P46" s="6"/>
    </row>
    <row r="47" spans="1:16" ht="18" customHeight="1" thickTop="1" thickBot="1" x14ac:dyDescent="0.3">
      <c r="A47" s="129" t="s">
        <v>193</v>
      </c>
      <c r="B47" s="130"/>
      <c r="C47" s="130"/>
      <c r="D47" s="130"/>
      <c r="E47" s="131"/>
      <c r="F47" s="132">
        <f>F46*C45</f>
        <v>20501.7</v>
      </c>
      <c r="G47" s="133"/>
      <c r="H47" s="6"/>
      <c r="I47" s="134" t="s">
        <v>100</v>
      </c>
      <c r="J47" s="135"/>
      <c r="K47" s="135"/>
      <c r="L47" s="135"/>
      <c r="M47" s="136"/>
      <c r="N47" s="87"/>
      <c r="O47" s="6"/>
      <c r="P47" s="6"/>
    </row>
    <row r="48" spans="1:16" ht="18" customHeight="1" thickTop="1" thickBot="1" x14ac:dyDescent="0.3">
      <c r="A48" s="137" t="s">
        <v>194</v>
      </c>
      <c r="B48" s="138"/>
      <c r="C48" s="138"/>
      <c r="D48" s="138"/>
      <c r="E48" s="139"/>
      <c r="F48" s="140">
        <f>F47*N48</f>
        <v>492040.80000000005</v>
      </c>
      <c r="G48" s="141"/>
      <c r="H48" s="6"/>
      <c r="I48" s="142" t="s">
        <v>102</v>
      </c>
      <c r="J48" s="143"/>
      <c r="K48" s="143"/>
      <c r="L48" s="143"/>
      <c r="M48" s="144"/>
      <c r="N48" s="112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128" t="s">
        <v>104</v>
      </c>
      <c r="B50" s="128"/>
      <c r="C50" s="128"/>
      <c r="D50" s="128"/>
      <c r="E50" s="128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kfLfBwmfgO0ti6ljmVoOCZyDjTg++6yumVow8UxVgHRwt1zTH06gSCwEZzJa47Y8thfj9x0zi2yDKLtVeIkXSg==" saltValue="c/4RFXowvAOkVaKiXJTXAg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056A5-31DF-4AF0-8FBE-D91F91AE21E7}">
  <sheetPr>
    <pageSetUpPr fitToPage="1"/>
  </sheetPr>
  <dimension ref="A1:R60"/>
  <sheetViews>
    <sheetView showGridLines="0" topLeftCell="A2" zoomScale="106" zoomScaleNormal="106" workbookViewId="0">
      <selection activeCell="J2" sqref="J2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52" t="s">
        <v>114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3" t="s">
        <v>1</v>
      </c>
      <c r="B5" s="253"/>
      <c r="C5" s="253"/>
      <c r="D5" s="253"/>
      <c r="E5" s="253"/>
      <c r="F5" s="253"/>
      <c r="G5" s="253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4" t="s">
        <v>2</v>
      </c>
      <c r="B6" s="255"/>
      <c r="C6" s="255"/>
      <c r="D6" s="255"/>
      <c r="E6" s="163"/>
      <c r="F6" s="7"/>
      <c r="G6" s="7"/>
      <c r="H6" s="6"/>
      <c r="I6" s="254" t="s">
        <v>3</v>
      </c>
      <c r="J6" s="255"/>
      <c r="K6" s="255"/>
      <c r="L6" s="255"/>
      <c r="M6" s="255"/>
      <c r="N6" s="163"/>
      <c r="O6" s="8"/>
      <c r="P6" s="7"/>
    </row>
    <row r="7" spans="1:18" ht="42" customHeight="1" x14ac:dyDescent="0.25">
      <c r="A7" s="256" t="s">
        <v>4</v>
      </c>
      <c r="B7" s="257"/>
      <c r="C7" s="258"/>
      <c r="D7" s="262" t="str">
        <f>Consolidação!B31</f>
        <v xml:space="preserve">Engenheiro de IA </v>
      </c>
      <c r="E7" s="263"/>
      <c r="F7" s="259"/>
      <c r="G7" s="260"/>
      <c r="H7" s="6"/>
      <c r="I7" s="259" t="s">
        <v>4</v>
      </c>
      <c r="J7" s="260"/>
      <c r="K7" s="260"/>
      <c r="L7" s="261"/>
      <c r="M7" s="264" t="str">
        <f>D7</f>
        <v xml:space="preserve">Engenheiro de IA </v>
      </c>
      <c r="N7" s="265"/>
      <c r="O7" s="259"/>
      <c r="P7" s="260"/>
    </row>
    <row r="8" spans="1:18" ht="13" customHeight="1" thickBot="1" x14ac:dyDescent="0.3">
      <c r="A8" s="259"/>
      <c r="B8" s="260"/>
      <c r="C8" s="261"/>
      <c r="D8" s="9" t="s">
        <v>5</v>
      </c>
      <c r="E8" s="10" t="s">
        <v>6</v>
      </c>
      <c r="F8" s="11"/>
      <c r="G8" s="12"/>
      <c r="H8" s="6"/>
      <c r="I8" s="259"/>
      <c r="J8" s="260"/>
      <c r="K8" s="260"/>
      <c r="L8" s="261"/>
      <c r="M8" s="9" t="s">
        <v>5</v>
      </c>
      <c r="N8" s="10" t="s">
        <v>6</v>
      </c>
      <c r="O8" s="11"/>
      <c r="P8" s="12"/>
    </row>
    <row r="9" spans="1:18" ht="13" customHeight="1" x14ac:dyDescent="0.25">
      <c r="A9" s="246" t="s">
        <v>7</v>
      </c>
      <c r="B9" s="247"/>
      <c r="C9" s="248"/>
      <c r="D9" s="13"/>
      <c r="E9" s="14">
        <f>SUM(N9:N15)</f>
        <v>3800</v>
      </c>
      <c r="F9" s="15"/>
      <c r="G9" s="16"/>
      <c r="H9" s="6"/>
      <c r="I9" s="207" t="s">
        <v>8</v>
      </c>
      <c r="J9" s="249" t="s">
        <v>9</v>
      </c>
      <c r="K9" s="250"/>
      <c r="L9" s="251"/>
      <c r="M9" s="17"/>
      <c r="N9" s="104">
        <f>Consolidação!E31</f>
        <v>3800</v>
      </c>
      <c r="O9" s="18"/>
      <c r="P9" s="16"/>
    </row>
    <row r="10" spans="1:18" ht="13" customHeight="1" x14ac:dyDescent="0.25">
      <c r="A10" s="219" t="s">
        <v>10</v>
      </c>
      <c r="B10" s="220"/>
      <c r="C10" s="221"/>
      <c r="D10" s="19">
        <f>J41</f>
        <v>0.64013540000000013</v>
      </c>
      <c r="E10" s="20">
        <f>E9*J41</f>
        <v>2432.5145200000006</v>
      </c>
      <c r="F10" s="15"/>
      <c r="G10" s="16"/>
      <c r="H10" s="6"/>
      <c r="I10" s="208"/>
      <c r="J10" s="203" t="s">
        <v>11</v>
      </c>
      <c r="K10" s="204"/>
      <c r="L10" s="205"/>
      <c r="M10" s="21"/>
      <c r="N10" s="22">
        <f>M10*N9</f>
        <v>0</v>
      </c>
      <c r="O10" s="18"/>
      <c r="P10" s="16"/>
    </row>
    <row r="11" spans="1:18" ht="13" customHeight="1" x14ac:dyDescent="0.25">
      <c r="A11" s="219" t="s">
        <v>12</v>
      </c>
      <c r="B11" s="220"/>
      <c r="C11" s="221"/>
      <c r="D11" s="19"/>
      <c r="E11" s="20">
        <f>SUM(N16:N22)</f>
        <v>0</v>
      </c>
      <c r="F11" s="15"/>
      <c r="G11" s="16"/>
      <c r="H11" s="23"/>
      <c r="I11" s="208"/>
      <c r="J11" s="203" t="s">
        <v>13</v>
      </c>
      <c r="K11" s="204"/>
      <c r="L11" s="205"/>
      <c r="M11" s="21"/>
      <c r="N11" s="22">
        <f>N9*M11</f>
        <v>0</v>
      </c>
      <c r="O11" s="18"/>
      <c r="P11" s="16"/>
    </row>
    <row r="12" spans="1:18" ht="13" customHeight="1" x14ac:dyDescent="0.25">
      <c r="A12" s="219" t="s">
        <v>14</v>
      </c>
      <c r="B12" s="220"/>
      <c r="C12" s="221"/>
      <c r="D12" s="19"/>
      <c r="E12" s="20">
        <f>SUM(N23:N26)</f>
        <v>0</v>
      </c>
      <c r="F12" s="15"/>
      <c r="G12" s="16"/>
      <c r="H12" s="6"/>
      <c r="I12" s="208"/>
      <c r="J12" s="203" t="s">
        <v>15</v>
      </c>
      <c r="K12" s="204"/>
      <c r="L12" s="205"/>
      <c r="M12" s="24"/>
      <c r="N12" s="25"/>
      <c r="O12" s="18"/>
      <c r="P12" s="16"/>
    </row>
    <row r="13" spans="1:18" ht="13" customHeight="1" thickBot="1" x14ac:dyDescent="0.3">
      <c r="A13" s="222" t="s">
        <v>16</v>
      </c>
      <c r="B13" s="223"/>
      <c r="C13" s="224"/>
      <c r="D13" s="225">
        <f>SUM(E9:E12)</f>
        <v>6232.5145200000006</v>
      </c>
      <c r="E13" s="226"/>
      <c r="F13" s="15"/>
      <c r="G13" s="16"/>
      <c r="H13" s="6"/>
      <c r="I13" s="208"/>
      <c r="J13" s="203" t="s">
        <v>17</v>
      </c>
      <c r="K13" s="204"/>
      <c r="L13" s="205"/>
      <c r="M13" s="24"/>
      <c r="N13" s="26"/>
      <c r="O13" s="18"/>
      <c r="P13" s="16"/>
    </row>
    <row r="14" spans="1:18" ht="13" customHeight="1" x14ac:dyDescent="0.25">
      <c r="A14" s="219" t="s">
        <v>18</v>
      </c>
      <c r="B14" s="220"/>
      <c r="C14" s="221"/>
      <c r="D14" s="27">
        <f>'POSTO 1'!D14</f>
        <v>0</v>
      </c>
      <c r="E14" s="20">
        <f>D13*D14</f>
        <v>0</v>
      </c>
      <c r="F14" s="242"/>
      <c r="G14" s="243"/>
      <c r="H14" s="6"/>
      <c r="I14" s="208"/>
      <c r="J14" s="203" t="s">
        <v>19</v>
      </c>
      <c r="K14" s="204"/>
      <c r="L14" s="205"/>
      <c r="M14" s="24"/>
      <c r="N14" s="26"/>
      <c r="O14" s="244" t="s">
        <v>20</v>
      </c>
      <c r="P14" s="213" t="s">
        <v>21</v>
      </c>
      <c r="Q14" s="215" t="s">
        <v>22</v>
      </c>
      <c r="R14" s="217" t="s">
        <v>23</v>
      </c>
    </row>
    <row r="15" spans="1:18" ht="13" customHeight="1" thickBot="1" x14ac:dyDescent="0.3">
      <c r="A15" s="219" t="s">
        <v>24</v>
      </c>
      <c r="B15" s="220"/>
      <c r="C15" s="221"/>
      <c r="D15" s="27">
        <f>'POSTO 1'!D15</f>
        <v>0</v>
      </c>
      <c r="E15" s="20">
        <f>D15*(D13+E14)</f>
        <v>0</v>
      </c>
      <c r="F15" s="15"/>
      <c r="G15" s="16"/>
      <c r="H15" s="6"/>
      <c r="I15" s="209"/>
      <c r="J15" s="192" t="s">
        <v>25</v>
      </c>
      <c r="K15" s="193"/>
      <c r="L15" s="194"/>
      <c r="M15" s="28"/>
      <c r="N15" s="29"/>
      <c r="O15" s="245"/>
      <c r="P15" s="214"/>
      <c r="Q15" s="216"/>
      <c r="R15" s="218"/>
    </row>
    <row r="16" spans="1:18" ht="13" customHeight="1" thickBot="1" x14ac:dyDescent="0.3">
      <c r="A16" s="222" t="s">
        <v>26</v>
      </c>
      <c r="B16" s="223"/>
      <c r="C16" s="224"/>
      <c r="D16" s="225">
        <f>SUM(E14:E15)</f>
        <v>0</v>
      </c>
      <c r="E16" s="226"/>
      <c r="F16" s="15"/>
      <c r="G16" s="16"/>
      <c r="H16" s="6"/>
      <c r="I16" s="207" t="s">
        <v>27</v>
      </c>
      <c r="J16" s="210" t="s">
        <v>28</v>
      </c>
      <c r="K16" s="211"/>
      <c r="L16" s="212"/>
      <c r="M16" s="30"/>
      <c r="N16" s="31" t="str">
        <f>IF(R16&lt;0,"0",R16)</f>
        <v>0</v>
      </c>
      <c r="O16" s="32"/>
      <c r="P16" s="33"/>
      <c r="Q16" s="107">
        <v>22</v>
      </c>
      <c r="R16" s="34">
        <f>(O16*P16)*(Q16)-(N9*0.06)</f>
        <v>-228</v>
      </c>
    </row>
    <row r="17" spans="1:16" ht="13" customHeight="1" x14ac:dyDescent="0.25">
      <c r="A17" s="222" t="s">
        <v>29</v>
      </c>
      <c r="B17" s="223"/>
      <c r="C17" s="224"/>
      <c r="D17" s="225">
        <f>D13+D16</f>
        <v>6232.5145200000006</v>
      </c>
      <c r="E17" s="226"/>
      <c r="F17" s="206"/>
      <c r="G17" s="195"/>
      <c r="H17" s="6"/>
      <c r="I17" s="208"/>
      <c r="J17" s="203" t="s">
        <v>30</v>
      </c>
      <c r="K17" s="204"/>
      <c r="L17" s="205"/>
      <c r="M17" s="24"/>
      <c r="N17" s="26"/>
    </row>
    <row r="18" spans="1:16" ht="13" customHeight="1" thickBot="1" x14ac:dyDescent="0.3">
      <c r="A18" s="239" t="s">
        <v>31</v>
      </c>
      <c r="B18" s="240"/>
      <c r="C18" s="241"/>
      <c r="D18" s="35">
        <f>N35</f>
        <v>0</v>
      </c>
      <c r="E18" s="36">
        <f>((D13+D16)/(1-N35))*D18</f>
        <v>0</v>
      </c>
      <c r="F18" s="206"/>
      <c r="G18" s="195"/>
      <c r="H18" s="6"/>
      <c r="I18" s="208"/>
      <c r="J18" s="203" t="s">
        <v>32</v>
      </c>
      <c r="K18" s="204"/>
      <c r="L18" s="205"/>
      <c r="M18" s="24"/>
      <c r="N18" s="26"/>
      <c r="O18" s="18"/>
      <c r="P18" s="16"/>
    </row>
    <row r="19" spans="1:16" ht="13" customHeight="1" thickTop="1" thickBot="1" x14ac:dyDescent="0.3">
      <c r="A19" s="227" t="s">
        <v>33</v>
      </c>
      <c r="B19" s="228"/>
      <c r="C19" s="229"/>
      <c r="D19" s="230">
        <f>D17+E18</f>
        <v>6232.5145200000006</v>
      </c>
      <c r="E19" s="231"/>
      <c r="F19" s="15"/>
      <c r="G19" s="16"/>
      <c r="H19" s="6"/>
      <c r="I19" s="208"/>
      <c r="J19" s="203" t="s">
        <v>34</v>
      </c>
      <c r="K19" s="204"/>
      <c r="L19" s="205"/>
      <c r="M19" s="24"/>
      <c r="N19" s="26"/>
      <c r="O19" s="232"/>
      <c r="P19" s="233"/>
    </row>
    <row r="20" spans="1:16" ht="13" customHeight="1" thickTop="1" thickBot="1" x14ac:dyDescent="0.3">
      <c r="A20" s="234" t="s">
        <v>35</v>
      </c>
      <c r="B20" s="235"/>
      <c r="C20" s="236"/>
      <c r="D20" s="237">
        <f>IF(D19=0,0,D19/E9)</f>
        <v>1.6401354000000001</v>
      </c>
      <c r="E20" s="238" t="e">
        <f>D19+#REF!</f>
        <v>#REF!</v>
      </c>
      <c r="F20" s="206"/>
      <c r="G20" s="195"/>
      <c r="H20" s="6"/>
      <c r="I20" s="208"/>
      <c r="J20" s="203" t="s">
        <v>36</v>
      </c>
      <c r="K20" s="204"/>
      <c r="L20" s="205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5"/>
      <c r="G21" s="195"/>
      <c r="H21" s="6"/>
      <c r="I21" s="208"/>
      <c r="J21" s="203" t="s">
        <v>38</v>
      </c>
      <c r="K21" s="204"/>
      <c r="L21" s="205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09"/>
      <c r="J22" s="192" t="s">
        <v>40</v>
      </c>
      <c r="K22" s="193"/>
      <c r="L22" s="194"/>
      <c r="M22" s="28"/>
      <c r="N22" s="29"/>
      <c r="O22" s="206"/>
      <c r="P22" s="195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207" t="s">
        <v>42</v>
      </c>
      <c r="J23" s="210" t="s">
        <v>43</v>
      </c>
      <c r="K23" s="211"/>
      <c r="L23" s="212"/>
      <c r="M23" s="30"/>
      <c r="N23" s="25"/>
      <c r="O23" s="206"/>
      <c r="P23" s="195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208"/>
      <c r="J24" s="203" t="s">
        <v>45</v>
      </c>
      <c r="K24" s="204"/>
      <c r="L24" s="205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08"/>
      <c r="J25" s="203" t="s">
        <v>46</v>
      </c>
      <c r="K25" s="204"/>
      <c r="L25" s="205"/>
      <c r="M25" s="24"/>
      <c r="N25" s="26"/>
      <c r="O25" s="206"/>
      <c r="P25" s="195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09"/>
      <c r="J26" s="192" t="s">
        <v>47</v>
      </c>
      <c r="K26" s="193"/>
      <c r="L26" s="194"/>
      <c r="M26" s="28"/>
      <c r="N26" s="29"/>
      <c r="O26" s="195"/>
      <c r="P26" s="195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6" t="s">
        <v>48</v>
      </c>
      <c r="J27" s="197"/>
      <c r="K27" s="197"/>
      <c r="L27" s="198"/>
      <c r="M27" s="199">
        <f>SUM(N9:N26)</f>
        <v>3800</v>
      </c>
      <c r="N27" s="200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1" t="s">
        <v>51</v>
      </c>
      <c r="B30" s="202"/>
      <c r="C30" s="160" t="s">
        <v>52</v>
      </c>
      <c r="D30" s="172"/>
      <c r="E30" s="173"/>
      <c r="F30" s="160" t="s">
        <v>53</v>
      </c>
      <c r="G30" s="172"/>
      <c r="H30" s="172"/>
      <c r="I30" s="172"/>
      <c r="J30" s="173"/>
      <c r="K30" s="45"/>
      <c r="L30" s="160" t="s">
        <v>54</v>
      </c>
      <c r="M30" s="173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179" t="s">
        <v>57</v>
      </c>
      <c r="D31" s="180"/>
      <c r="E31" s="49">
        <f>'POSTO 1'!E31</f>
        <v>8.3299999999999999E-2</v>
      </c>
      <c r="F31" s="181" t="s">
        <v>58</v>
      </c>
      <c r="G31" s="182"/>
      <c r="H31" s="182"/>
      <c r="I31" s="179"/>
      <c r="J31" s="50">
        <f>'POSTO 1'!J31</f>
        <v>0</v>
      </c>
      <c r="K31" s="51"/>
      <c r="L31" s="183" t="s">
        <v>59</v>
      </c>
      <c r="M31" s="184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185" t="s">
        <v>62</v>
      </c>
      <c r="G32" s="186"/>
      <c r="H32" s="186"/>
      <c r="I32" s="167"/>
      <c r="J32" s="57">
        <f>B36*J31</f>
        <v>0</v>
      </c>
      <c r="K32" s="51"/>
      <c r="L32" s="187" t="s">
        <v>63</v>
      </c>
      <c r="M32" s="188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185" t="s">
        <v>65</v>
      </c>
      <c r="D33" s="167"/>
      <c r="E33" s="59">
        <f>'POSTO 1'!E33</f>
        <v>0.11</v>
      </c>
      <c r="F33" s="189" t="s">
        <v>66</v>
      </c>
      <c r="G33" s="190"/>
      <c r="H33" s="190"/>
      <c r="I33" s="191"/>
      <c r="J33" s="60">
        <f>(((0.08*0.5*0.9*(1+(5/56)+(5/56)+(1/3)*(5/56)))))</f>
        <v>4.3499999999999997E-2</v>
      </c>
      <c r="K33" s="6"/>
      <c r="L33" s="187" t="s">
        <v>67</v>
      </c>
      <c r="M33" s="188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167" t="s">
        <v>69</v>
      </c>
      <c r="D34" s="168"/>
      <c r="E34" s="61">
        <f>'POSTO 1'!E34</f>
        <v>0</v>
      </c>
      <c r="F34" s="154" t="s">
        <v>70</v>
      </c>
      <c r="G34" s="156"/>
      <c r="H34" s="156"/>
      <c r="I34" s="155"/>
      <c r="J34" s="62">
        <f>SUM(J31:J33)</f>
        <v>4.3499999999999997E-2</v>
      </c>
      <c r="K34" s="6"/>
      <c r="L34" s="169" t="s">
        <v>155</v>
      </c>
      <c r="M34" s="170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4" t="s">
        <v>73</v>
      </c>
      <c r="M35" s="171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160" t="s">
        <v>78</v>
      </c>
      <c r="G37" s="172"/>
      <c r="H37" s="172"/>
      <c r="I37" s="172"/>
      <c r="J37" s="173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174" t="s">
        <v>80</v>
      </c>
      <c r="D38" s="175"/>
      <c r="E38" s="69">
        <f>'POSTO 1'!E38</f>
        <v>0</v>
      </c>
      <c r="F38" s="176" t="s">
        <v>81</v>
      </c>
      <c r="G38" s="177"/>
      <c r="H38" s="177"/>
      <c r="I38" s="178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154" t="s">
        <v>84</v>
      </c>
      <c r="D39" s="155"/>
      <c r="E39" s="62">
        <f>SUM(E31:E38)</f>
        <v>0.1933</v>
      </c>
      <c r="F39" s="154" t="s">
        <v>85</v>
      </c>
      <c r="G39" s="156"/>
      <c r="H39" s="156"/>
      <c r="I39" s="155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157" t="s">
        <v>90</v>
      </c>
      <c r="J43" s="158"/>
      <c r="K43" s="158"/>
      <c r="L43" s="158"/>
      <c r="M43" s="158"/>
      <c r="N43" s="159"/>
      <c r="O43" s="6"/>
      <c r="P43" s="6"/>
    </row>
    <row r="44" spans="1:16" ht="39" customHeight="1" thickBot="1" x14ac:dyDescent="0.3">
      <c r="A44" s="160" t="s">
        <v>4</v>
      </c>
      <c r="B44" s="161"/>
      <c r="C44" s="82" t="s">
        <v>91</v>
      </c>
      <c r="D44" s="82" t="s">
        <v>92</v>
      </c>
      <c r="E44" s="82" t="s">
        <v>93</v>
      </c>
      <c r="F44" s="162" t="s">
        <v>94</v>
      </c>
      <c r="G44" s="163"/>
      <c r="H44" s="6"/>
      <c r="I44" s="164" t="s">
        <v>95</v>
      </c>
      <c r="J44" s="165"/>
      <c r="K44" s="165"/>
      <c r="L44" s="165"/>
      <c r="M44" s="166"/>
      <c r="N44" s="83"/>
      <c r="O44" s="6"/>
      <c r="P44" s="6"/>
    </row>
    <row r="45" spans="1:16" ht="20.149999999999999" customHeight="1" thickBot="1" x14ac:dyDescent="0.3">
      <c r="A45" s="145" t="str">
        <f>D7</f>
        <v xml:space="preserve">Engenheiro de IA </v>
      </c>
      <c r="B45" s="146"/>
      <c r="C45" s="105">
        <f>Consolidação!D31</f>
        <v>5</v>
      </c>
      <c r="D45" s="105">
        <f>Consolidação!C31</f>
        <v>176</v>
      </c>
      <c r="E45" s="84">
        <f>D19</f>
        <v>6232.5145200000006</v>
      </c>
      <c r="F45" s="147">
        <f>D45</f>
        <v>176</v>
      </c>
      <c r="G45" s="148"/>
      <c r="H45" s="6"/>
      <c r="I45" s="134" t="s">
        <v>96</v>
      </c>
      <c r="J45" s="135"/>
      <c r="K45" s="135"/>
      <c r="L45" s="135"/>
      <c r="M45" s="136"/>
      <c r="N45" s="85"/>
      <c r="O45" s="6"/>
      <c r="P45" s="6"/>
    </row>
    <row r="46" spans="1:16" ht="18" customHeight="1" thickBot="1" x14ac:dyDescent="0.3">
      <c r="A46" s="149" t="s">
        <v>97</v>
      </c>
      <c r="B46" s="150"/>
      <c r="C46" s="150"/>
      <c r="D46" s="150"/>
      <c r="E46" s="151"/>
      <c r="F46" s="152">
        <f>IF(D45=0,0,ROUND(((E45/D45)*F45),2))</f>
        <v>6232.51</v>
      </c>
      <c r="G46" s="153"/>
      <c r="H46" s="6"/>
      <c r="I46" s="134" t="s">
        <v>98</v>
      </c>
      <c r="J46" s="135"/>
      <c r="K46" s="135"/>
      <c r="L46" s="135"/>
      <c r="M46" s="136"/>
      <c r="N46" s="86"/>
      <c r="O46" s="6"/>
      <c r="P46" s="6"/>
    </row>
    <row r="47" spans="1:16" ht="18" customHeight="1" thickTop="1" thickBot="1" x14ac:dyDescent="0.3">
      <c r="A47" s="129" t="s">
        <v>205</v>
      </c>
      <c r="B47" s="130"/>
      <c r="C47" s="130"/>
      <c r="D47" s="130"/>
      <c r="E47" s="131"/>
      <c r="F47" s="132">
        <f>F46*C45</f>
        <v>31162.550000000003</v>
      </c>
      <c r="G47" s="133"/>
      <c r="H47" s="6"/>
      <c r="I47" s="134" t="s">
        <v>100</v>
      </c>
      <c r="J47" s="135"/>
      <c r="K47" s="135"/>
      <c r="L47" s="135"/>
      <c r="M47" s="136"/>
      <c r="N47" s="87"/>
      <c r="O47" s="6"/>
      <c r="P47" s="6"/>
    </row>
    <row r="48" spans="1:16" ht="18" customHeight="1" thickTop="1" thickBot="1" x14ac:dyDescent="0.3">
      <c r="A48" s="137" t="s">
        <v>206</v>
      </c>
      <c r="B48" s="138"/>
      <c r="C48" s="138"/>
      <c r="D48" s="138"/>
      <c r="E48" s="139"/>
      <c r="F48" s="140">
        <f>F47*N48</f>
        <v>747901.20000000007</v>
      </c>
      <c r="G48" s="141"/>
      <c r="H48" s="6"/>
      <c r="I48" s="142" t="s">
        <v>102</v>
      </c>
      <c r="J48" s="143"/>
      <c r="K48" s="143"/>
      <c r="L48" s="143"/>
      <c r="M48" s="144"/>
      <c r="N48" s="112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128" t="s">
        <v>104</v>
      </c>
      <c r="B50" s="128"/>
      <c r="C50" s="128"/>
      <c r="D50" s="128"/>
      <c r="E50" s="128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QOVnlzrq0+nWsa65o+YqRn76BGvTA8pQRdfLhJWQTyJKyfTrkM2T/FDxsFT0+SQZj7vSbTdyXKnMgxcLqht1gg==" saltValue="HAAM/rbm+cefGm/gdQNjXg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25</vt:i4>
      </vt:variant>
      <vt:variant>
        <vt:lpstr>Intervalos Nomeados</vt:lpstr>
      </vt:variant>
      <vt:variant>
        <vt:i4>25</vt:i4>
      </vt:variant>
    </vt:vector>
  </HeadingPairs>
  <TitlesOfParts>
    <vt:vector size="50" baseType="lpstr">
      <vt:lpstr>Consolidação</vt:lpstr>
      <vt:lpstr>POSTO 1</vt:lpstr>
      <vt:lpstr>POSTO 2</vt:lpstr>
      <vt:lpstr>POSTO 3</vt:lpstr>
      <vt:lpstr>POSTO 4</vt:lpstr>
      <vt:lpstr>POSTO 5</vt:lpstr>
      <vt:lpstr>POSTO 6</vt:lpstr>
      <vt:lpstr>POSTO 7</vt:lpstr>
      <vt:lpstr>POSTO 8</vt:lpstr>
      <vt:lpstr>POSTO 9</vt:lpstr>
      <vt:lpstr>POSTO 10</vt:lpstr>
      <vt:lpstr>POSTO 11</vt:lpstr>
      <vt:lpstr>POSTO 12</vt:lpstr>
      <vt:lpstr>POSTO 13</vt:lpstr>
      <vt:lpstr>POSTO 14</vt:lpstr>
      <vt:lpstr>POSTO 15</vt:lpstr>
      <vt:lpstr>POSTO 16</vt:lpstr>
      <vt:lpstr>POSTO 17</vt:lpstr>
      <vt:lpstr>POSTO 18</vt:lpstr>
      <vt:lpstr>POSTO 19</vt:lpstr>
      <vt:lpstr>POSTO 20</vt:lpstr>
      <vt:lpstr>POSTO 21</vt:lpstr>
      <vt:lpstr>POSTO 22</vt:lpstr>
      <vt:lpstr>POSTO 23</vt:lpstr>
      <vt:lpstr>POSTO 24</vt:lpstr>
      <vt:lpstr>Consolidação!Area_de_impressao</vt:lpstr>
      <vt:lpstr>'POSTO 1'!Area_de_impressao</vt:lpstr>
      <vt:lpstr>'POSTO 10'!Area_de_impressao</vt:lpstr>
      <vt:lpstr>'POSTO 11'!Area_de_impressao</vt:lpstr>
      <vt:lpstr>'POSTO 12'!Area_de_impressao</vt:lpstr>
      <vt:lpstr>'POSTO 13'!Area_de_impressao</vt:lpstr>
      <vt:lpstr>'POSTO 14'!Area_de_impressao</vt:lpstr>
      <vt:lpstr>'POSTO 15'!Area_de_impressao</vt:lpstr>
      <vt:lpstr>'POSTO 16'!Area_de_impressao</vt:lpstr>
      <vt:lpstr>'POSTO 17'!Area_de_impressao</vt:lpstr>
      <vt:lpstr>'POSTO 18'!Area_de_impressao</vt:lpstr>
      <vt:lpstr>'POSTO 19'!Area_de_impressao</vt:lpstr>
      <vt:lpstr>'POSTO 2'!Area_de_impressao</vt:lpstr>
      <vt:lpstr>'POSTO 20'!Area_de_impressao</vt:lpstr>
      <vt:lpstr>'POSTO 21'!Area_de_impressao</vt:lpstr>
      <vt:lpstr>'POSTO 22'!Area_de_impressao</vt:lpstr>
      <vt:lpstr>'POSTO 23'!Area_de_impressao</vt:lpstr>
      <vt:lpstr>'POSTO 24'!Area_de_impressao</vt:lpstr>
      <vt:lpstr>'POSTO 3'!Area_de_impressao</vt:lpstr>
      <vt:lpstr>'POSTO 4'!Area_de_impressao</vt:lpstr>
      <vt:lpstr>'POSTO 5'!Area_de_impressao</vt:lpstr>
      <vt:lpstr>'POSTO 6'!Area_de_impressao</vt:lpstr>
      <vt:lpstr>'POSTO 7'!Area_de_impressao</vt:lpstr>
      <vt:lpstr>'POSTO 8'!Area_de_impressao</vt:lpstr>
      <vt:lpstr>'POSTO 9'!Area_de_impressao</vt:lpstr>
    </vt:vector>
  </TitlesOfParts>
  <Manager/>
  <Company>BB Tecnologia e Servi?os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Marcondes Alves Pereira</dc:creator>
  <cp:keywords/>
  <dc:description/>
  <cp:lastModifiedBy>Douglas Goncalves Ferreira</cp:lastModifiedBy>
  <cp:revision/>
  <dcterms:created xsi:type="dcterms:W3CDTF">2022-06-29T19:23:12Z</dcterms:created>
  <dcterms:modified xsi:type="dcterms:W3CDTF">2024-05-08T20:37:42Z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8ee1c0-7bef-4b0e-9720-38e5bcc1c3ad_Enabled">
    <vt:lpwstr>true</vt:lpwstr>
  </property>
  <property fmtid="{D5CDD505-2E9C-101B-9397-08002B2CF9AE}" pid="3" name="MSIP_Label_fa8ee1c0-7bef-4b0e-9720-38e5bcc1c3ad_SetDate">
    <vt:lpwstr>2023-11-09T14:45:51Z</vt:lpwstr>
  </property>
  <property fmtid="{D5CDD505-2E9C-101B-9397-08002B2CF9AE}" pid="4" name="MSIP_Label_fa8ee1c0-7bef-4b0e-9720-38e5bcc1c3ad_Method">
    <vt:lpwstr>Privileged</vt:lpwstr>
  </property>
  <property fmtid="{D5CDD505-2E9C-101B-9397-08002B2CF9AE}" pid="5" name="MSIP_Label_fa8ee1c0-7bef-4b0e-9720-38e5bcc1c3ad_Name">
    <vt:lpwstr>Classificação Pública</vt:lpwstr>
  </property>
  <property fmtid="{D5CDD505-2E9C-101B-9397-08002B2CF9AE}" pid="6" name="MSIP_Label_fa8ee1c0-7bef-4b0e-9720-38e5bcc1c3ad_SiteId">
    <vt:lpwstr>ffc0be44-315f-4479-b12f-56afe6ededd6</vt:lpwstr>
  </property>
  <property fmtid="{D5CDD505-2E9C-101B-9397-08002B2CF9AE}" pid="7" name="MSIP_Label_fa8ee1c0-7bef-4b0e-9720-38e5bcc1c3ad_ActionId">
    <vt:lpwstr>503bfb23-ec99-47b2-bd8e-294ed8bf2c4a</vt:lpwstr>
  </property>
  <property fmtid="{D5CDD505-2E9C-101B-9397-08002B2CF9AE}" pid="8" name="MSIP_Label_fa8ee1c0-7bef-4b0e-9720-38e5bcc1c3ad_ContentBits">
    <vt:lpwstr>1</vt:lpwstr>
  </property>
</Properties>
</file>