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everaldo.oliveira\Desktop\LICITAÇÃO - POSTOS DE SERVIÇO - PIRAÍ\VERSÃO FINAL\"/>
    </mc:Choice>
  </mc:AlternateContent>
  <xr:revisionPtr revIDLastSave="0" documentId="13_ncr:1_{71DAC8FA-A1EB-4B27-B1EB-391526652E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STO 1" sheetId="1" r:id="rId1"/>
    <sheet name="POSTO 2" sheetId="2" r:id="rId2"/>
    <sheet name="POSTO 3" sheetId="3" r:id="rId3"/>
    <sheet name="POSTO 4" sheetId="4" r:id="rId4"/>
    <sheet name="POSTO 5" sheetId="5" r:id="rId5"/>
    <sheet name="POSTO 6" sheetId="6" r:id="rId6"/>
    <sheet name="POSTO 7" sheetId="7" r:id="rId7"/>
    <sheet name="Consolidação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12" roundtripDataChecksum="GcMXM6ScapAcMWFlpJ4llngmQ+Qbh/AQ8/GQU9gfTvk="/>
    </ext>
  </extLst>
</workbook>
</file>

<file path=xl/calcChain.xml><?xml version="1.0" encoding="utf-8"?>
<calcChain xmlns="http://schemas.openxmlformats.org/spreadsheetml/2006/main">
  <c r="G9" i="8" l="1"/>
  <c r="F9" i="8"/>
  <c r="E9" i="8"/>
  <c r="G8" i="8"/>
  <c r="F8" i="8"/>
  <c r="E8" i="8"/>
  <c r="D9" i="8"/>
  <c r="D8" i="8"/>
  <c r="C9" i="8"/>
  <c r="C8" i="8"/>
  <c r="B9" i="8" l="1"/>
  <c r="B8" i="8"/>
  <c r="D14" i="8"/>
  <c r="C14" i="8"/>
  <c r="B14" i="8"/>
  <c r="D13" i="8"/>
  <c r="C13" i="8"/>
  <c r="B13" i="8"/>
  <c r="G12" i="8"/>
  <c r="F12" i="8"/>
  <c r="D12" i="8"/>
  <c r="C12" i="8"/>
  <c r="B12" i="8"/>
  <c r="D11" i="8"/>
  <c r="C11" i="8"/>
  <c r="B11" i="8"/>
  <c r="D10" i="8"/>
  <c r="C10" i="8"/>
  <c r="B10" i="8"/>
  <c r="F46" i="7"/>
  <c r="F47" i="7" s="1"/>
  <c r="A45" i="7"/>
  <c r="E39" i="7"/>
  <c r="B39" i="7"/>
  <c r="J41" i="7" s="1"/>
  <c r="D10" i="7" s="1"/>
  <c r="J38" i="7"/>
  <c r="J39" i="7" s="1"/>
  <c r="N35" i="7"/>
  <c r="J34" i="7"/>
  <c r="J33" i="7"/>
  <c r="J32" i="7"/>
  <c r="D18" i="7"/>
  <c r="R16" i="7"/>
  <c r="N16" i="7" s="1"/>
  <c r="E11" i="7" s="1"/>
  <c r="E12" i="7"/>
  <c r="N11" i="7"/>
  <c r="N10" i="7"/>
  <c r="E9" i="7"/>
  <c r="M7" i="7"/>
  <c r="F46" i="6"/>
  <c r="F47" i="6" s="1"/>
  <c r="A45" i="6"/>
  <c r="E39" i="6"/>
  <c r="B39" i="6"/>
  <c r="J38" i="6" s="1"/>
  <c r="J39" i="6" s="1"/>
  <c r="N35" i="6"/>
  <c r="J34" i="6"/>
  <c r="J33" i="6"/>
  <c r="J32" i="6"/>
  <c r="D18" i="6"/>
  <c r="R16" i="6"/>
  <c r="N16" i="6" s="1"/>
  <c r="E12" i="6"/>
  <c r="N11" i="6"/>
  <c r="N10" i="6"/>
  <c r="E9" i="6"/>
  <c r="M7" i="6"/>
  <c r="F48" i="5"/>
  <c r="F47" i="5"/>
  <c r="F46" i="5"/>
  <c r="A45" i="5"/>
  <c r="E39" i="5"/>
  <c r="B39" i="5"/>
  <c r="J38" i="5" s="1"/>
  <c r="J39" i="5" s="1"/>
  <c r="N35" i="5"/>
  <c r="J33" i="5"/>
  <c r="J32" i="5"/>
  <c r="J34" i="5" s="1"/>
  <c r="J41" i="5" s="1"/>
  <c r="D10" i="5" s="1"/>
  <c r="M27" i="5"/>
  <c r="D18" i="5"/>
  <c r="R16" i="5"/>
  <c r="N16" i="5"/>
  <c r="E11" i="5" s="1"/>
  <c r="E12" i="5"/>
  <c r="N11" i="5"/>
  <c r="N10" i="5"/>
  <c r="E9" i="5" s="1"/>
  <c r="M7" i="5"/>
  <c r="F46" i="4"/>
  <c r="F47" i="4" s="1"/>
  <c r="A45" i="4"/>
  <c r="E39" i="4"/>
  <c r="B39" i="4"/>
  <c r="J38" i="4" s="1"/>
  <c r="J39" i="4" s="1"/>
  <c r="N35" i="4"/>
  <c r="J33" i="4"/>
  <c r="J34" i="4" s="1"/>
  <c r="J32" i="4"/>
  <c r="D18" i="4"/>
  <c r="R16" i="4"/>
  <c r="N16" i="4" s="1"/>
  <c r="E11" i="4" s="1"/>
  <c r="E12" i="4"/>
  <c r="N11" i="4"/>
  <c r="M27" i="4" s="1"/>
  <c r="N10" i="4"/>
  <c r="E9" i="4" s="1"/>
  <c r="M7" i="4"/>
  <c r="F46" i="3"/>
  <c r="F47" i="3" s="1"/>
  <c r="A45" i="3"/>
  <c r="E39" i="3"/>
  <c r="B39" i="3"/>
  <c r="J38" i="3"/>
  <c r="J39" i="3" s="1"/>
  <c r="N35" i="3"/>
  <c r="D18" i="3" s="1"/>
  <c r="J33" i="3"/>
  <c r="J32" i="3"/>
  <c r="J34" i="3" s="1"/>
  <c r="R16" i="3"/>
  <c r="N16" i="3" s="1"/>
  <c r="E11" i="3" s="1"/>
  <c r="E12" i="3"/>
  <c r="N11" i="3"/>
  <c r="N10" i="3"/>
  <c r="M27" i="3" s="1"/>
  <c r="E9" i="3"/>
  <c r="M7" i="3"/>
  <c r="F46" i="2"/>
  <c r="F47" i="2" s="1"/>
  <c r="A45" i="2"/>
  <c r="E39" i="2"/>
  <c r="B39" i="2"/>
  <c r="J38" i="2" s="1"/>
  <c r="J39" i="2" s="1"/>
  <c r="N35" i="2"/>
  <c r="J34" i="2"/>
  <c r="J33" i="2"/>
  <c r="J32" i="2"/>
  <c r="D18" i="2"/>
  <c r="R16" i="2"/>
  <c r="N16" i="2" s="1"/>
  <c r="E12" i="2"/>
  <c r="N11" i="2"/>
  <c r="N10" i="2"/>
  <c r="E9" i="2"/>
  <c r="M7" i="2"/>
  <c r="F48" i="1"/>
  <c r="F47" i="1"/>
  <c r="F46" i="1"/>
  <c r="A45" i="1"/>
  <c r="E39" i="1"/>
  <c r="B39" i="1"/>
  <c r="J38" i="1" s="1"/>
  <c r="J39" i="1" s="1"/>
  <c r="N35" i="1"/>
  <c r="J33" i="1"/>
  <c r="J32" i="1"/>
  <c r="J34" i="1" s="1"/>
  <c r="J41" i="1" s="1"/>
  <c r="D10" i="1" s="1"/>
  <c r="M27" i="1"/>
  <c r="D18" i="1"/>
  <c r="R16" i="1"/>
  <c r="N16" i="1"/>
  <c r="E11" i="1" s="1"/>
  <c r="E12" i="1"/>
  <c r="N11" i="1"/>
  <c r="N10" i="1"/>
  <c r="E9" i="1" s="1"/>
  <c r="M7" i="1"/>
  <c r="E10" i="1" l="1"/>
  <c r="D13" i="1" s="1"/>
  <c r="E10" i="3"/>
  <c r="D13" i="3" s="1"/>
  <c r="E11" i="6"/>
  <c r="M27" i="6"/>
  <c r="J41" i="4"/>
  <c r="D10" i="4" s="1"/>
  <c r="J41" i="3"/>
  <c r="D10" i="3" s="1"/>
  <c r="F48" i="4"/>
  <c r="G11" i="8" s="1"/>
  <c r="G15" i="8" s="1"/>
  <c r="F11" i="8"/>
  <c r="F13" i="8"/>
  <c r="F48" i="6"/>
  <c r="G13" i="8" s="1"/>
  <c r="F14" i="8"/>
  <c r="F48" i="7"/>
  <c r="G14" i="8" s="1"/>
  <c r="E10" i="5"/>
  <c r="D13" i="5" s="1"/>
  <c r="E10" i="7"/>
  <c r="D13" i="7" s="1"/>
  <c r="F10" i="8"/>
  <c r="F48" i="3"/>
  <c r="G10" i="8" s="1"/>
  <c r="M27" i="7"/>
  <c r="F48" i="2"/>
  <c r="E11" i="2"/>
  <c r="M27" i="2"/>
  <c r="J41" i="2"/>
  <c r="D10" i="2" s="1"/>
  <c r="J41" i="6"/>
  <c r="D10" i="6" s="1"/>
  <c r="E10" i="2"/>
  <c r="D13" i="2" s="1"/>
  <c r="E14" i="2" l="1"/>
  <c r="E15" i="5"/>
  <c r="E14" i="5"/>
  <c r="E15" i="1"/>
  <c r="E14" i="1"/>
  <c r="E10" i="6"/>
  <c r="D13" i="6" s="1"/>
  <c r="E14" i="7"/>
  <c r="E15" i="7" s="1"/>
  <c r="E14" i="3"/>
  <c r="E15" i="3"/>
  <c r="E10" i="4"/>
  <c r="D13" i="4" s="1"/>
  <c r="E14" i="4" l="1"/>
  <c r="D16" i="5"/>
  <c r="D16" i="7"/>
  <c r="E15" i="2"/>
  <c r="D16" i="2" s="1"/>
  <c r="D16" i="3"/>
  <c r="D16" i="1"/>
  <c r="E14" i="6"/>
  <c r="E15" i="6" s="1"/>
  <c r="E18" i="2" l="1"/>
  <c r="D17" i="2"/>
  <c r="D19" i="2" s="1"/>
  <c r="E18" i="7"/>
  <c r="D17" i="7"/>
  <c r="D19" i="7" s="1"/>
  <c r="D16" i="6"/>
  <c r="D17" i="5"/>
  <c r="E18" i="5"/>
  <c r="E18" i="1"/>
  <c r="D17" i="1"/>
  <c r="D19" i="1" s="1"/>
  <c r="D17" i="3"/>
  <c r="E18" i="3"/>
  <c r="E15" i="4"/>
  <c r="D16" i="4" s="1"/>
  <c r="E18" i="4" l="1"/>
  <c r="D17" i="4"/>
  <c r="D19" i="5"/>
  <c r="E45" i="7"/>
  <c r="E14" i="8" s="1"/>
  <c r="D20" i="7"/>
  <c r="E18" i="6"/>
  <c r="D17" i="6"/>
  <c r="D20" i="2"/>
  <c r="E45" i="2"/>
  <c r="D19" i="3"/>
  <c r="D20" i="1"/>
  <c r="E45" i="1"/>
  <c r="D20" i="5" l="1"/>
  <c r="E45" i="5"/>
  <c r="E12" i="8" s="1"/>
  <c r="D19" i="6"/>
  <c r="E45" i="3"/>
  <c r="E10" i="8" s="1"/>
  <c r="D20" i="3"/>
  <c r="D19" i="4"/>
  <c r="D20" i="4" l="1"/>
  <c r="E45" i="4"/>
  <c r="E11" i="8" s="1"/>
  <c r="E45" i="6"/>
  <c r="E13" i="8" s="1"/>
  <c r="D20" i="6"/>
</calcChain>
</file>

<file path=xl/sharedStrings.xml><?xml version="1.0" encoding="utf-8"?>
<sst xmlns="http://schemas.openxmlformats.org/spreadsheetml/2006/main" count="795" uniqueCount="170">
  <si>
    <t>FQ415-023 - PLANILHA DE CUSTOS E FORMAÇÃO DE PREÇOS SEM AVISO PRÉVIO - LEI DA ESTATAIS - POSTO 1</t>
  </si>
  <si>
    <t>A - DEMONSTRATIVO DE CUSTOS MENSAIS</t>
  </si>
  <si>
    <t>I - MÃO DE OBRA</t>
  </si>
  <si>
    <t>II - REMUNERAÇÃO, BENEFÍCIOS E INSUMOS</t>
  </si>
  <si>
    <t>Descrição</t>
  </si>
  <si>
    <t xml:space="preserve">Operador de Documentos </t>
  </si>
  <si>
    <t>Percentual</t>
  </si>
  <si>
    <t>Valor (R$)</t>
  </si>
  <si>
    <t>I.1. Salários</t>
  </si>
  <si>
    <t>Composição da remuneração</t>
  </si>
  <si>
    <t>1.A. Salário base</t>
  </si>
  <si>
    <r>
      <rPr>
        <sz val="9"/>
        <color theme="1"/>
        <rFont val="Arial"/>
      </rPr>
      <t xml:space="preserve">I.2. Encargos sociais mensais sobre salários </t>
    </r>
    <r>
      <rPr>
        <vertAlign val="superscript"/>
        <sz val="9"/>
        <color theme="1"/>
        <rFont val="Arial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</si>
  <si>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</si>
  <si>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</si>
  <si>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</si>
  <si>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</si>
  <si>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</si>
  <si>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</si>
  <si>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</si>
  <si>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rPr>
        <sz val="9"/>
        <color theme="1"/>
        <rFont val="Arial"/>
      </rPr>
      <t xml:space="preserve">I.6. Despesas Mensais Administrativas e Operacionais </t>
    </r>
    <r>
      <rPr>
        <vertAlign val="superscript"/>
        <sz val="9"/>
        <color theme="1"/>
        <rFont val="Arial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</si>
  <si>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</si>
  <si>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</si>
  <si>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</si>
  <si>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</si>
  <si>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</si>
  <si>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rPr>
        <sz val="9"/>
        <color theme="1"/>
        <rFont val="Arial"/>
      </rPr>
      <t xml:space="preserve">I.7. Lucro mensal </t>
    </r>
    <r>
      <rPr>
        <vertAlign val="superscript"/>
        <sz val="9"/>
        <color theme="1"/>
        <rFont val="Arial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</si>
  <si>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</si>
  <si>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</si>
  <si>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</si>
  <si>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</si>
  <si>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</si>
  <si>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</si>
  <si>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rPr>
        <sz val="9"/>
        <color theme="1"/>
        <rFont val="Arial"/>
      </rPr>
      <t xml:space="preserve">I.8. Tributos sobre preço hora/homem proposto </t>
    </r>
    <r>
      <rPr>
        <vertAlign val="superscript"/>
        <sz val="9"/>
        <color theme="1"/>
        <rFont val="Arial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</si>
  <si>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</si>
  <si>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</si>
  <si>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</si>
  <si>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</si>
  <si>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</si>
  <si>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</si>
  <si>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</si>
  <si>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</si>
  <si>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(especificar)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</si>
  <si>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</si>
  <si>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</si>
  <si>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</si>
  <si>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</si>
  <si>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</si>
  <si>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</si>
  <si>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</si>
  <si>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</si>
  <si>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</si>
  <si>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</si>
  <si>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</si>
  <si>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</si>
  <si>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</si>
  <si>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</si>
  <si>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</si>
  <si>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</si>
  <si>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</si>
  <si>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</si>
  <si>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</si>
  <si>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</si>
  <si>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</si>
  <si>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</si>
  <si>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</si>
  <si>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</si>
  <si>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</si>
  <si>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</si>
  <si>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</si>
  <si>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</si>
  <si>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</si>
  <si>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</si>
  <si>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Outros (especificar)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</si>
  <si>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</si>
  <si>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</si>
  <si>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</si>
  <si>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</si>
  <si>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</si>
  <si>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</si>
  <si>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</si>
  <si>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</si>
  <si>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</si>
  <si>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</si>
  <si>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</si>
  <si>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</si>
  <si>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</si>
  <si>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</si>
  <si>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</si>
  <si>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</si>
  <si>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</si>
  <si>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</si>
  <si>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</si>
  <si>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</si>
  <si>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</si>
  <si>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</si>
  <si>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</si>
  <si>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</si>
  <si>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</si>
  <si>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</si>
  <si>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</si>
  <si>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</si>
  <si>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</si>
  <si>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</si>
  <si>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</si>
  <si>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</si>
  <si>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Versão: 0</t>
  </si>
  <si>
    <t>OBS: SOMENTE PREENCHER OS CAMPOS DESTACADOS DE AMARELO.</t>
  </si>
  <si>
    <t>Operador de Documentos (noturno)</t>
  </si>
  <si>
    <r>
      <rPr>
        <sz val="9"/>
        <color theme="1"/>
        <rFont val="Arial"/>
      </rPr>
      <t xml:space="preserve">I.2. Encargos sociais mensais sobre salários </t>
    </r>
    <r>
      <rPr>
        <vertAlign val="superscript"/>
        <sz val="9"/>
        <color theme="1"/>
        <rFont val="Arial"/>
      </rPr>
      <t>(1)</t>
    </r>
  </si>
  <si>
    <r>
      <rPr>
        <sz val="9"/>
        <color theme="1"/>
        <rFont val="Arial"/>
      </rPr>
      <t xml:space="preserve">I.6. Despesas Mensais Administrativas e Operacionais </t>
    </r>
    <r>
      <rPr>
        <vertAlign val="superscript"/>
        <sz val="9"/>
        <color theme="1"/>
        <rFont val="Arial"/>
      </rPr>
      <t>(2)</t>
    </r>
  </si>
  <si>
    <r>
      <rPr>
        <sz val="9"/>
        <color theme="1"/>
        <rFont val="Arial"/>
      </rPr>
      <t xml:space="preserve">I.7. Lucro mensal </t>
    </r>
    <r>
      <rPr>
        <vertAlign val="superscript"/>
        <sz val="9"/>
        <color theme="1"/>
        <rFont val="Arial"/>
      </rPr>
      <t>(3)</t>
    </r>
  </si>
  <si>
    <r>
      <rPr>
        <sz val="9"/>
        <color theme="1"/>
        <rFont val="Arial"/>
      </rPr>
      <t xml:space="preserve">I.8. Tributos sobre preço hora/homem proposto </t>
    </r>
    <r>
      <rPr>
        <vertAlign val="superscript"/>
        <sz val="9"/>
        <color theme="1"/>
        <rFont val="Arial"/>
      </rPr>
      <t>(4)</t>
    </r>
  </si>
  <si>
    <t>FQ415-023 - PLANILHA DE CUSTOS E FORMAÇÃO DE PREÇOS SEM AVISO PRÉVIO - LEI DA ESTATAIS - POSTO 2</t>
  </si>
  <si>
    <t>Operador de Laboratório</t>
  </si>
  <si>
    <r>
      <rPr>
        <sz val="9"/>
        <color theme="1"/>
        <rFont val="Arial"/>
      </rPr>
      <t xml:space="preserve">I.2. Encargos sociais mensais sobre salários </t>
    </r>
    <r>
      <rPr>
        <vertAlign val="superscript"/>
        <sz val="9"/>
        <color theme="1"/>
        <rFont val="Arial"/>
      </rPr>
      <t>(1)</t>
    </r>
  </si>
  <si>
    <r>
      <rPr>
        <sz val="9"/>
        <color theme="1"/>
        <rFont val="Arial"/>
      </rPr>
      <t xml:space="preserve">I.6. Despesas Mensais Administrativas e Operacionais </t>
    </r>
    <r>
      <rPr>
        <vertAlign val="superscript"/>
        <sz val="9"/>
        <color theme="1"/>
        <rFont val="Arial"/>
      </rPr>
      <t>(2)</t>
    </r>
  </si>
  <si>
    <r>
      <rPr>
        <sz val="9"/>
        <color theme="1"/>
        <rFont val="Arial"/>
      </rPr>
      <t xml:space="preserve">I.7. Lucro mensal </t>
    </r>
    <r>
      <rPr>
        <vertAlign val="superscript"/>
        <sz val="9"/>
        <color theme="1"/>
        <rFont val="Arial"/>
      </rPr>
      <t>(3)</t>
    </r>
  </si>
  <si>
    <r>
      <rPr>
        <sz val="9"/>
        <color theme="1"/>
        <rFont val="Arial"/>
      </rPr>
      <t xml:space="preserve">I.8. Tributos sobre preço hora/homem proposto </t>
    </r>
    <r>
      <rPr>
        <vertAlign val="superscript"/>
        <sz val="9"/>
        <color theme="1"/>
        <rFont val="Arial"/>
      </rPr>
      <t>(4)</t>
    </r>
  </si>
  <si>
    <t>Valor mensal do Posto 2</t>
  </si>
  <si>
    <t>Valor total do Posto 2</t>
  </si>
  <si>
    <t>FQ415-023 - PLANILHA DE CUSTOS E FORMAÇÃO DE PREÇOS SEM AVISO PRÉVIO - LEI DA ESTATAIS - POSTO 3</t>
  </si>
  <si>
    <t>Digitador</t>
  </si>
  <si>
    <r>
      <rPr>
        <sz val="9"/>
        <color theme="1"/>
        <rFont val="Arial"/>
      </rPr>
      <t xml:space="preserve">I.2. Encargos sociais mensais sobre salários </t>
    </r>
    <r>
      <rPr>
        <vertAlign val="superscript"/>
        <sz val="9"/>
        <color theme="1"/>
        <rFont val="Arial"/>
      </rPr>
      <t>(1)</t>
    </r>
  </si>
  <si>
    <r>
      <rPr>
        <sz val="9"/>
        <color theme="1"/>
        <rFont val="Arial"/>
      </rPr>
      <t xml:space="preserve">I.6. Despesas Mensais Administrativas e Operacionais </t>
    </r>
    <r>
      <rPr>
        <vertAlign val="superscript"/>
        <sz val="9"/>
        <color theme="1"/>
        <rFont val="Arial"/>
      </rPr>
      <t>(2)</t>
    </r>
  </si>
  <si>
    <r>
      <rPr>
        <sz val="9"/>
        <color theme="1"/>
        <rFont val="Arial"/>
      </rPr>
      <t xml:space="preserve">I.7. Lucro mensal </t>
    </r>
    <r>
      <rPr>
        <vertAlign val="superscript"/>
        <sz val="9"/>
        <color theme="1"/>
        <rFont val="Arial"/>
      </rPr>
      <t>(3)</t>
    </r>
  </si>
  <si>
    <r>
      <rPr>
        <sz val="9"/>
        <color theme="1"/>
        <rFont val="Arial"/>
      </rPr>
      <t xml:space="preserve">I.8. Tributos sobre preço hora/homem proposto </t>
    </r>
    <r>
      <rPr>
        <vertAlign val="superscript"/>
        <sz val="9"/>
        <color theme="1"/>
        <rFont val="Arial"/>
      </rPr>
      <t>(4)</t>
    </r>
  </si>
  <si>
    <t>Valor mensal do Posto 3</t>
  </si>
  <si>
    <t>Valor total do Posto 3</t>
  </si>
  <si>
    <t>FQ415-023 - PLANILHA DE CUSTOS E FORMAÇÃO DE PREÇOS SEM AVISO PRÉVIO - LEI DA ESTATAIS - POSTO 4</t>
  </si>
  <si>
    <t>Líder Operacional</t>
  </si>
  <si>
    <r>
      <rPr>
        <sz val="9"/>
        <color theme="1"/>
        <rFont val="Arial"/>
      </rPr>
      <t xml:space="preserve">I.2. Encargos sociais mensais sobre salários </t>
    </r>
    <r>
      <rPr>
        <vertAlign val="superscript"/>
        <sz val="9"/>
        <color theme="1"/>
        <rFont val="Arial"/>
      </rPr>
      <t>(1)</t>
    </r>
  </si>
  <si>
    <r>
      <rPr>
        <sz val="9"/>
        <color theme="1"/>
        <rFont val="Arial"/>
      </rPr>
      <t xml:space="preserve">I.6. Despesas Mensais Administrativas e Operacionais </t>
    </r>
    <r>
      <rPr>
        <vertAlign val="superscript"/>
        <sz val="9"/>
        <color theme="1"/>
        <rFont val="Arial"/>
      </rPr>
      <t>(2)</t>
    </r>
  </si>
  <si>
    <r>
      <rPr>
        <sz val="9"/>
        <color theme="1"/>
        <rFont val="Arial"/>
      </rPr>
      <t xml:space="preserve">I.7. Lucro mensal </t>
    </r>
    <r>
      <rPr>
        <vertAlign val="superscript"/>
        <sz val="9"/>
        <color theme="1"/>
        <rFont val="Arial"/>
      </rPr>
      <t>(3)</t>
    </r>
  </si>
  <si>
    <r>
      <rPr>
        <sz val="9"/>
        <color theme="1"/>
        <rFont val="Arial"/>
      </rPr>
      <t xml:space="preserve">I.8. Tributos sobre preço hora/homem proposto </t>
    </r>
    <r>
      <rPr>
        <vertAlign val="superscript"/>
        <sz val="9"/>
        <color theme="1"/>
        <rFont val="Arial"/>
      </rPr>
      <t>(4)</t>
    </r>
  </si>
  <si>
    <t>Valor mensal do Posto 4</t>
  </si>
  <si>
    <t>Valor total do Posto 4</t>
  </si>
  <si>
    <t>FQ415-023 - PLANILHA DE CUSTOS E FORMAÇÃO DE PREÇOS SEM AVISO PRÉVIO - LEI DA ESTATAIS - POSTO 5</t>
  </si>
  <si>
    <t>Líder de Laboratório</t>
  </si>
  <si>
    <r>
      <rPr>
        <sz val="9"/>
        <color theme="1"/>
        <rFont val="Arial"/>
      </rPr>
      <t xml:space="preserve">I.2. Encargos sociais mensais sobre salários </t>
    </r>
    <r>
      <rPr>
        <vertAlign val="superscript"/>
        <sz val="9"/>
        <color theme="1"/>
        <rFont val="Arial"/>
      </rPr>
      <t>(1)</t>
    </r>
  </si>
  <si>
    <r>
      <rPr>
        <sz val="9"/>
        <color theme="1"/>
        <rFont val="Arial"/>
      </rPr>
      <t xml:space="preserve">I.6. Despesas Mensais Administrativas e Operacionais </t>
    </r>
    <r>
      <rPr>
        <vertAlign val="superscript"/>
        <sz val="9"/>
        <color theme="1"/>
        <rFont val="Arial"/>
      </rPr>
      <t>(2)</t>
    </r>
  </si>
  <si>
    <r>
      <rPr>
        <sz val="9"/>
        <color theme="1"/>
        <rFont val="Arial"/>
      </rPr>
      <t xml:space="preserve">I.7. Lucro mensal </t>
    </r>
    <r>
      <rPr>
        <vertAlign val="superscript"/>
        <sz val="9"/>
        <color theme="1"/>
        <rFont val="Arial"/>
      </rPr>
      <t>(3)</t>
    </r>
  </si>
  <si>
    <r>
      <rPr>
        <sz val="9"/>
        <color theme="1"/>
        <rFont val="Arial"/>
      </rPr>
      <t xml:space="preserve">I.8. Tributos sobre preço hora/homem proposto </t>
    </r>
    <r>
      <rPr>
        <vertAlign val="superscript"/>
        <sz val="9"/>
        <color theme="1"/>
        <rFont val="Arial"/>
      </rPr>
      <t>(4)</t>
    </r>
  </si>
  <si>
    <t>Valor mensal do Posto 5</t>
  </si>
  <si>
    <t>Valor total do Posto 5</t>
  </si>
  <si>
    <t>FQ415-023 - PLANILHA DE CUSTOS E FORMAÇÃO DE PREÇOS SEM AVISO PRÉVIO - LEI DA ESTATAIS - POSTO 6</t>
  </si>
  <si>
    <t>Líder Geral</t>
  </si>
  <si>
    <r>
      <rPr>
        <sz val="9"/>
        <color theme="1"/>
        <rFont val="Arial"/>
      </rPr>
      <t xml:space="preserve">I.2. Encargos sociais mensais sobre salários </t>
    </r>
    <r>
      <rPr>
        <vertAlign val="superscript"/>
        <sz val="9"/>
        <color theme="1"/>
        <rFont val="Arial"/>
      </rPr>
      <t>(1)</t>
    </r>
  </si>
  <si>
    <r>
      <rPr>
        <sz val="9"/>
        <color theme="1"/>
        <rFont val="Arial"/>
      </rPr>
      <t xml:space="preserve">I.6. Despesas Mensais Administrativas e Operacionais </t>
    </r>
    <r>
      <rPr>
        <vertAlign val="superscript"/>
        <sz val="9"/>
        <color theme="1"/>
        <rFont val="Arial"/>
      </rPr>
      <t>(2)</t>
    </r>
  </si>
  <si>
    <r>
      <rPr>
        <sz val="9"/>
        <color theme="1"/>
        <rFont val="Arial"/>
      </rPr>
      <t xml:space="preserve">I.7. Lucro mensal </t>
    </r>
    <r>
      <rPr>
        <vertAlign val="superscript"/>
        <sz val="9"/>
        <color theme="1"/>
        <rFont val="Arial"/>
      </rPr>
      <t>(3)</t>
    </r>
  </si>
  <si>
    <r>
      <rPr>
        <sz val="9"/>
        <color theme="1"/>
        <rFont val="Arial"/>
      </rPr>
      <t xml:space="preserve">I.8. Tributos sobre preço hora/homem proposto </t>
    </r>
    <r>
      <rPr>
        <vertAlign val="superscript"/>
        <sz val="9"/>
        <color theme="1"/>
        <rFont val="Arial"/>
      </rPr>
      <t>(4)</t>
    </r>
  </si>
  <si>
    <t>Valor mensal do Posto 6</t>
  </si>
  <si>
    <t>Valor total do Posto 6</t>
  </si>
  <si>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</si>
  <si>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</si>
  <si>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</si>
  <si>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</si>
  <si>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</si>
  <si>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</si>
  <si>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Valor mensal por MAO</t>
  </si>
  <si>
    <t>Valor mensal por posto</t>
  </si>
  <si>
    <t>Total do posto</t>
  </si>
  <si>
    <t>Posto 1</t>
  </si>
  <si>
    <t>Posto 2</t>
  </si>
  <si>
    <t>Posto 3</t>
  </si>
  <si>
    <t>Posto 4</t>
  </si>
  <si>
    <t>Posto 5</t>
  </si>
  <si>
    <t>Posto 6</t>
  </si>
  <si>
    <t>VALOR GLOBAL</t>
  </si>
  <si>
    <t>Posto 7</t>
  </si>
  <si>
    <t>FQ415-023 - PLANILHA DE CUSTOS E FORMAÇÃO DE PREÇOS SEM AVISO PRÉVIO - LEI DA ESTATAIS - POSTO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</si>
</sst>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.00_-;\-* #,##0.00_-;_-* &quot;-&quot;??_-;_-@"/>
    <numFmt numFmtId="166" formatCode="_(&quot;R$ &quot;* #,##0.00_);_(&quot;R$ &quot;* \(#,##0.00\);_(&quot;R$ &quot;* &quot;-&quot;??_);_(@_)"/>
    <numFmt numFmtId="167" formatCode="&quot;R$&quot;\ #,##0.00"/>
  </numFmts>
  <fonts count="16">
    <font>
      <sz val="11"/>
      <color theme="1"/>
      <name val="Calibri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3"/>
      <color theme="1"/>
      <name val="Arial"/>
    </font>
    <font>
      <sz val="11"/>
      <name val="Calibri"/>
    </font>
    <font>
      <b/>
      <sz val="14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sz val="9"/>
      <color theme="1"/>
      <name val="Arial"/>
    </font>
    <font>
      <sz val="8"/>
      <color theme="1"/>
      <name val="Arial"/>
    </font>
    <font>
      <sz val="10"/>
      <color rgb="FFFFFFFF"/>
      <name val="Arial"/>
    </font>
    <font>
      <b/>
      <sz val="10"/>
      <color rgb="FF000000"/>
      <name val="Arial"/>
    </font>
    <font>
      <sz val="11"/>
      <color theme="1"/>
      <name val="Arial"/>
    </font>
    <font>
      <b/>
      <sz val="11"/>
      <color theme="1"/>
      <name val="Arial"/>
    </font>
    <font>
      <vertAlign val="superscript"/>
      <sz val="9"/>
      <color theme="1"/>
      <name val="Arial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</fills>
  <borders count="10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1" fillId="3" borderId="20" xfId="0" applyNumberFormat="1" applyFont="1" applyFill="1" applyBorder="1" applyAlignment="1">
      <alignment vertical="center" wrapText="1"/>
    </xf>
    <xf numFmtId="164" fontId="1" fillId="3" borderId="21" xfId="0" applyNumberFormat="1" applyFont="1" applyFill="1" applyBorder="1" applyAlignment="1">
      <alignment horizontal="right" vertical="center" wrapText="1"/>
    </xf>
    <xf numFmtId="10" fontId="1" fillId="0" borderId="7" xfId="0" applyNumberFormat="1" applyFont="1" applyBorder="1" applyAlignment="1">
      <alignment vertical="center" wrapText="1"/>
    </xf>
    <xf numFmtId="164" fontId="1" fillId="0" borderId="0" xfId="0" applyNumberFormat="1" applyFont="1" applyAlignment="1">
      <alignment horizontal="right" vertical="center" wrapText="1"/>
    </xf>
    <xf numFmtId="10" fontId="1" fillId="3" borderId="23" xfId="0" applyNumberFormat="1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10" fontId="1" fillId="3" borderId="26" xfId="0" applyNumberFormat="1" applyFont="1" applyFill="1" applyBorder="1" applyAlignment="1">
      <alignment vertical="center" wrapText="1"/>
    </xf>
    <xf numFmtId="164" fontId="1" fillId="3" borderId="27" xfId="0" applyNumberFormat="1" applyFont="1" applyFill="1" applyBorder="1" applyAlignment="1">
      <alignment horizontal="right" vertical="center" wrapText="1"/>
    </xf>
    <xf numFmtId="164" fontId="1" fillId="3" borderId="3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10" fontId="1" fillId="3" borderId="30" xfId="0" applyNumberFormat="1" applyFont="1" applyFill="1" applyBorder="1" applyAlignment="1">
      <alignment vertical="center"/>
    </xf>
    <xf numFmtId="10" fontId="1" fillId="3" borderId="41" xfId="0" applyNumberFormat="1" applyFont="1" applyFill="1" applyBorder="1" applyAlignment="1">
      <alignment vertical="center"/>
    </xf>
    <xf numFmtId="10" fontId="1" fillId="3" borderId="47" xfId="0" applyNumberFormat="1" applyFont="1" applyFill="1" applyBorder="1" applyAlignment="1">
      <alignment vertical="center"/>
    </xf>
    <xf numFmtId="40" fontId="1" fillId="3" borderId="24" xfId="0" applyNumberFormat="1" applyFont="1" applyFill="1" applyBorder="1" applyAlignment="1">
      <alignment horizontal="right" vertical="center" wrapText="1"/>
    </xf>
    <xf numFmtId="165" fontId="1" fillId="3" borderId="50" xfId="0" applyNumberFormat="1" applyFont="1" applyFill="1" applyBorder="1" applyAlignment="1">
      <alignment horizontal="center"/>
    </xf>
    <xf numFmtId="10" fontId="1" fillId="3" borderId="54" xfId="0" applyNumberFormat="1" applyFont="1" applyFill="1" applyBorder="1" applyAlignment="1">
      <alignment vertical="center" wrapText="1"/>
    </xf>
    <xf numFmtId="164" fontId="1" fillId="3" borderId="55" xfId="0" applyNumberFormat="1" applyFont="1" applyFill="1" applyBorder="1" applyAlignment="1">
      <alignment horizontal="right" vertical="center" wrapText="1"/>
    </xf>
    <xf numFmtId="166" fontId="1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63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65" xfId="0" applyFont="1" applyBorder="1" applyAlignment="1">
      <alignment horizontal="left" vertical="center"/>
    </xf>
    <xf numFmtId="10" fontId="1" fillId="3" borderId="66" xfId="0" applyNumberFormat="1" applyFont="1" applyFill="1" applyBorder="1" applyAlignment="1">
      <alignment vertical="center"/>
    </xf>
    <xf numFmtId="10" fontId="1" fillId="3" borderId="69" xfId="0" applyNumberFormat="1" applyFont="1" applyFill="1" applyBorder="1" applyAlignment="1">
      <alignment vertical="center"/>
    </xf>
    <xf numFmtId="10" fontId="7" fillId="3" borderId="50" xfId="0" applyNumberFormat="1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10" fontId="7" fillId="3" borderId="72" xfId="0" applyNumberFormat="1" applyFont="1" applyFill="1" applyBorder="1" applyAlignment="1">
      <alignment vertical="center" wrapText="1"/>
    </xf>
    <xf numFmtId="0" fontId="7" fillId="0" borderId="73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8" fillId="0" borderId="74" xfId="0" applyFont="1" applyBorder="1" applyAlignment="1">
      <alignment horizontal="left" vertical="center"/>
    </xf>
    <xf numFmtId="10" fontId="1" fillId="3" borderId="24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7" fillId="3" borderId="76" xfId="0" applyFont="1" applyFill="1" applyBorder="1" applyAlignment="1">
      <alignment horizontal="right" vertical="center"/>
    </xf>
    <xf numFmtId="10" fontId="7" fillId="0" borderId="0" xfId="0" applyNumberFormat="1" applyFont="1" applyAlignment="1">
      <alignment vertical="center"/>
    </xf>
    <xf numFmtId="0" fontId="10" fillId="0" borderId="0" xfId="0" quotePrefix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3" borderId="77" xfId="0" applyFont="1" applyFill="1" applyBorder="1" applyAlignment="1">
      <alignment horizontal="left" vertical="center"/>
    </xf>
    <xf numFmtId="0" fontId="7" fillId="3" borderId="78" xfId="0" applyFont="1" applyFill="1" applyBorder="1" applyAlignment="1">
      <alignment horizontal="left" vertical="center"/>
    </xf>
    <xf numFmtId="10" fontId="7" fillId="3" borderId="72" xfId="0" applyNumberFormat="1" applyFont="1" applyFill="1" applyBorder="1" applyAlignment="1">
      <alignment vertical="center"/>
    </xf>
    <xf numFmtId="0" fontId="6" fillId="0" borderId="63" xfId="0" applyFont="1" applyBorder="1"/>
    <xf numFmtId="0" fontId="1" fillId="0" borderId="63" xfId="0" applyFont="1" applyBorder="1" applyAlignment="1">
      <alignment vertical="center"/>
    </xf>
    <xf numFmtId="10" fontId="1" fillId="0" borderId="63" xfId="0" applyNumberFormat="1" applyFont="1" applyBorder="1" applyAlignment="1">
      <alignment vertical="center"/>
    </xf>
    <xf numFmtId="0" fontId="7" fillId="0" borderId="7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164" fontId="1" fillId="3" borderId="81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9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0" fontId="7" fillId="0" borderId="95" xfId="0" applyNumberFormat="1" applyFont="1" applyBorder="1" applyAlignment="1">
      <alignment horizontal="center" vertical="center" wrapText="1"/>
    </xf>
    <xf numFmtId="0" fontId="7" fillId="0" borderId="9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96" xfId="0" applyFont="1" applyBorder="1" applyAlignment="1">
      <alignment horizontal="center" vertical="center"/>
    </xf>
    <xf numFmtId="164" fontId="1" fillId="0" borderId="96" xfId="0" applyNumberFormat="1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164" fontId="1" fillId="0" borderId="65" xfId="0" applyNumberFormat="1" applyFont="1" applyBorder="1" applyAlignment="1">
      <alignment horizontal="center" vertical="center"/>
    </xf>
    <xf numFmtId="0" fontId="1" fillId="0" borderId="51" xfId="0" applyFont="1" applyBorder="1" applyAlignment="1">
      <alignment horizontal="left" vertical="center"/>
    </xf>
    <xf numFmtId="0" fontId="1" fillId="0" borderId="98" xfId="0" applyFont="1" applyBorder="1" applyAlignment="1">
      <alignment horizontal="center" vertical="center"/>
    </xf>
    <xf numFmtId="164" fontId="1" fillId="0" borderId="98" xfId="0" applyNumberFormat="1" applyFont="1" applyBorder="1" applyAlignment="1">
      <alignment horizontal="center" vertical="center"/>
    </xf>
    <xf numFmtId="10" fontId="1" fillId="2" borderId="26" xfId="0" applyNumberFormat="1" applyFont="1" applyFill="1" applyBorder="1" applyAlignment="1" applyProtection="1">
      <alignment vertical="center" wrapText="1"/>
      <protection locked="0"/>
    </xf>
    <xf numFmtId="10" fontId="1" fillId="2" borderId="30" xfId="0" applyNumberFormat="1" applyFont="1" applyFill="1" applyBorder="1" applyAlignment="1" applyProtection="1">
      <alignment vertical="center"/>
      <protection locked="0"/>
    </xf>
    <xf numFmtId="164" fontId="1" fillId="2" borderId="24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32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31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42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48" xfId="0" applyFont="1" applyFill="1" applyBorder="1" applyAlignment="1" applyProtection="1">
      <alignment horizontal="center" vertical="center"/>
      <protection locked="0"/>
    </xf>
    <xf numFmtId="164" fontId="1" fillId="2" borderId="4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0" xfId="0" applyFont="1" applyFill="1" applyBorder="1" applyAlignment="1" applyProtection="1">
      <alignment horizontal="center"/>
      <protection locked="0"/>
    </xf>
    <xf numFmtId="164" fontId="1" fillId="2" borderId="62" xfId="0" applyNumberFormat="1" applyFont="1" applyFill="1" applyBorder="1" applyAlignment="1" applyProtection="1">
      <alignment horizontal="right" vertical="center" wrapText="1"/>
      <protection locked="0"/>
    </xf>
    <xf numFmtId="10" fontId="1" fillId="2" borderId="24" xfId="0" applyNumberFormat="1" applyFont="1" applyFill="1" applyBorder="1" applyAlignment="1" applyProtection="1">
      <alignment vertical="center"/>
      <protection locked="0"/>
    </xf>
    <xf numFmtId="10" fontId="1" fillId="2" borderId="31" xfId="0" applyNumberFormat="1" applyFont="1" applyFill="1" applyBorder="1" applyAlignment="1" applyProtection="1">
      <alignment vertical="center"/>
      <protection locked="0"/>
    </xf>
    <xf numFmtId="10" fontId="1" fillId="2" borderId="42" xfId="0" applyNumberFormat="1" applyFont="1" applyFill="1" applyBorder="1" applyAlignment="1" applyProtection="1">
      <alignment vertical="center"/>
      <protection locked="0"/>
    </xf>
    <xf numFmtId="10" fontId="1" fillId="2" borderId="21" xfId="0" applyNumberFormat="1" applyFont="1" applyFill="1" applyBorder="1" applyAlignment="1" applyProtection="1">
      <alignment vertical="center"/>
      <protection locked="0"/>
    </xf>
    <xf numFmtId="10" fontId="1" fillId="2" borderId="27" xfId="0" applyNumberFormat="1" applyFont="1" applyFill="1" applyBorder="1" applyAlignment="1" applyProtection="1">
      <alignment vertical="center"/>
      <protection locked="0"/>
    </xf>
    <xf numFmtId="10" fontId="1" fillId="2" borderId="64" xfId="0" applyNumberFormat="1" applyFont="1" applyFill="1" applyBorder="1" applyAlignment="1" applyProtection="1">
      <alignment vertical="center"/>
      <protection locked="0"/>
    </xf>
    <xf numFmtId="10" fontId="1" fillId="2" borderId="64" xfId="0" applyNumberFormat="1" applyFont="1" applyFill="1" applyBorder="1" applyAlignment="1" applyProtection="1">
      <alignment vertical="center" wrapText="1"/>
      <protection locked="0"/>
    </xf>
    <xf numFmtId="10" fontId="1" fillId="2" borderId="67" xfId="0" applyNumberFormat="1" applyFont="1" applyFill="1" applyBorder="1" applyAlignment="1" applyProtection="1">
      <alignment vertical="center" wrapText="1"/>
      <protection locked="0"/>
    </xf>
    <xf numFmtId="10" fontId="1" fillId="2" borderId="71" xfId="0" applyNumberFormat="1" applyFont="1" applyFill="1" applyBorder="1" applyAlignment="1" applyProtection="1">
      <alignment vertical="center" wrapText="1"/>
      <protection locked="0"/>
    </xf>
    <xf numFmtId="0" fontId="1" fillId="2" borderId="81" xfId="0" applyFont="1" applyFill="1" applyBorder="1" applyAlignment="1" applyProtection="1">
      <alignment horizontal="center" vertical="center"/>
      <protection locked="0"/>
    </xf>
    <xf numFmtId="49" fontId="7" fillId="2" borderId="24" xfId="0" applyNumberFormat="1" applyFont="1" applyFill="1" applyBorder="1" applyAlignment="1" applyProtection="1">
      <alignment horizontal="center" vertical="center"/>
      <protection locked="0"/>
    </xf>
    <xf numFmtId="167" fontId="7" fillId="2" borderId="31" xfId="0" applyNumberFormat="1" applyFont="1" applyFill="1" applyBorder="1" applyAlignment="1" applyProtection="1">
      <alignment horizontal="center" vertical="center"/>
      <protection locked="0"/>
    </xf>
    <xf numFmtId="14" fontId="7" fillId="2" borderId="31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 vertical="center"/>
      <protection locked="0"/>
    </xf>
    <xf numFmtId="0" fontId="7" fillId="2" borderId="91" xfId="0" applyFont="1" applyFill="1" applyBorder="1" applyAlignment="1" applyProtection="1">
      <alignment horizontal="center" vertical="center"/>
      <protection locked="0"/>
    </xf>
    <xf numFmtId="165" fontId="2" fillId="0" borderId="34" xfId="0" applyNumberFormat="1" applyFont="1" applyBorder="1" applyAlignment="1">
      <alignment horizontal="center" vertical="center" wrapText="1"/>
    </xf>
    <xf numFmtId="0" fontId="4" fillId="0" borderId="43" xfId="0" applyFont="1" applyBorder="1"/>
    <xf numFmtId="164" fontId="2" fillId="0" borderId="35" xfId="0" applyNumberFormat="1" applyFont="1" applyBorder="1" applyAlignment="1">
      <alignment horizontal="center" vertical="center" wrapText="1"/>
    </xf>
    <xf numFmtId="0" fontId="4" fillId="0" borderId="44" xfId="0" applyFont="1" applyBorder="1"/>
    <xf numFmtId="164" fontId="2" fillId="0" borderId="36" xfId="0" applyNumberFormat="1" applyFont="1" applyBorder="1" applyAlignment="1">
      <alignment horizontal="center" vertical="center" wrapText="1"/>
    </xf>
    <xf numFmtId="0" fontId="4" fillId="0" borderId="45" xfId="0" applyFont="1" applyBorder="1"/>
    <xf numFmtId="165" fontId="2" fillId="0" borderId="36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0" fontId="0" fillId="0" borderId="0" xfId="0"/>
    <xf numFmtId="164" fontId="7" fillId="0" borderId="7" xfId="0" applyNumberFormat="1" applyFont="1" applyBorder="1" applyAlignment="1">
      <alignment horizontal="right" vertical="center" wrapText="1"/>
    </xf>
    <xf numFmtId="164" fontId="7" fillId="3" borderId="85" xfId="0" applyNumberFormat="1" applyFont="1" applyFill="1" applyBorder="1" applyAlignment="1">
      <alignment horizontal="center" vertical="center"/>
    </xf>
    <xf numFmtId="0" fontId="4" fillId="0" borderId="86" xfId="0" applyFont="1" applyBorder="1"/>
    <xf numFmtId="164" fontId="7" fillId="0" borderId="57" xfId="0" applyNumberFormat="1" applyFont="1" applyBorder="1" applyAlignment="1">
      <alignment horizontal="center" vertical="center"/>
    </xf>
    <xf numFmtId="0" fontId="4" fillId="0" borderId="88" xfId="0" applyFont="1" applyBorder="1"/>
    <xf numFmtId="0" fontId="7" fillId="0" borderId="79" xfId="0" applyFont="1" applyBorder="1" applyAlignment="1">
      <alignment horizontal="center" vertical="center" wrapText="1"/>
    </xf>
    <xf numFmtId="0" fontId="4" fillId="0" borderId="6" xfId="0" applyFont="1" applyBorder="1"/>
    <xf numFmtId="0" fontId="1" fillId="0" borderId="11" xfId="0" applyFont="1" applyBorder="1" applyAlignment="1">
      <alignment horizontal="left" vertical="center" wrapText="1"/>
    </xf>
    <xf numFmtId="0" fontId="4" fillId="0" borderId="18" xfId="0" applyFont="1" applyBorder="1"/>
    <xf numFmtId="0" fontId="4" fillId="0" borderId="19" xfId="0" applyFont="1" applyBorder="1"/>
    <xf numFmtId="0" fontId="1" fillId="2" borderId="82" xfId="0" applyFont="1" applyFill="1" applyBorder="1" applyAlignment="1" applyProtection="1">
      <alignment horizontal="center" vertical="center"/>
      <protection locked="0"/>
    </xf>
    <xf numFmtId="0" fontId="4" fillId="0" borderId="83" xfId="0" applyFont="1" applyBorder="1" applyProtection="1">
      <protection locked="0"/>
    </xf>
    <xf numFmtId="0" fontId="1" fillId="0" borderId="25" xfId="0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8" fillId="0" borderId="38" xfId="0" applyFont="1" applyBorder="1" applyAlignment="1">
      <alignment horizontal="left" vertical="center"/>
    </xf>
    <xf numFmtId="0" fontId="4" fillId="0" borderId="39" xfId="0" applyFont="1" applyBorder="1"/>
    <xf numFmtId="0" fontId="4" fillId="0" borderId="68" xfId="0" applyFont="1" applyBorder="1"/>
    <xf numFmtId="0" fontId="8" fillId="0" borderId="25" xfId="0" applyFont="1" applyBorder="1" applyAlignment="1">
      <alignment horizontal="left" vertical="center"/>
    </xf>
    <xf numFmtId="0" fontId="4" fillId="0" borderId="29" xfId="0" applyFont="1" applyBorder="1"/>
    <xf numFmtId="0" fontId="7" fillId="3" borderId="4" xfId="0" applyFont="1" applyFill="1" applyBorder="1" applyAlignment="1">
      <alignment horizontal="right" vertical="center"/>
    </xf>
    <xf numFmtId="0" fontId="4" fillId="0" borderId="5" xfId="0" applyFont="1" applyBorder="1"/>
    <xf numFmtId="0" fontId="4" fillId="0" borderId="70" xfId="0" applyFont="1" applyBorder="1"/>
    <xf numFmtId="0" fontId="8" fillId="2" borderId="38" xfId="0" applyFont="1" applyFill="1" applyBorder="1" applyAlignment="1" applyProtection="1">
      <alignment horizontal="left" vertical="center"/>
      <protection locked="0"/>
    </xf>
    <xf numFmtId="0" fontId="4" fillId="0" borderId="40" xfId="0" applyFont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Protection="1"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13" xfId="0" applyFont="1" applyBorder="1"/>
    <xf numFmtId="0" fontId="8" fillId="0" borderId="11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7" fillId="4" borderId="25" xfId="0" applyFont="1" applyFill="1" applyBorder="1" applyAlignment="1">
      <alignment horizontal="right" vertical="center" wrapText="1"/>
    </xf>
    <xf numFmtId="0" fontId="4" fillId="0" borderId="33" xfId="0" applyFont="1" applyBorder="1"/>
    <xf numFmtId="164" fontId="7" fillId="4" borderId="25" xfId="0" applyNumberFormat="1" applyFont="1" applyFill="1" applyBorder="1" applyAlignment="1">
      <alignment horizontal="right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15" xfId="0" applyFont="1" applyBorder="1"/>
    <xf numFmtId="0" fontId="7" fillId="0" borderId="22" xfId="0" applyFont="1" applyBorder="1" applyAlignment="1">
      <alignment horizontal="center" vertical="center" textRotation="90" wrapText="1"/>
    </xf>
    <xf numFmtId="0" fontId="4" fillId="0" borderId="28" xfId="0" applyFont="1" applyBorder="1"/>
    <xf numFmtId="0" fontId="4" fillId="0" borderId="37" xfId="0" applyFont="1" applyBorder="1"/>
    <xf numFmtId="0" fontId="8" fillId="0" borderId="11" xfId="0" applyFont="1" applyBorder="1" applyAlignment="1">
      <alignment horizontal="left"/>
    </xf>
    <xf numFmtId="0" fontId="4" fillId="0" borderId="12" xfId="0" applyFont="1" applyBorder="1"/>
    <xf numFmtId="0" fontId="8" fillId="0" borderId="25" xfId="0" applyFont="1" applyBorder="1" applyAlignment="1">
      <alignment horizontal="left"/>
    </xf>
    <xf numFmtId="164" fontId="7" fillId="0" borderId="7" xfId="0" applyNumberFormat="1" applyFont="1" applyBorder="1" applyAlignment="1">
      <alignment horizontal="center" vertical="center" wrapText="1"/>
    </xf>
    <xf numFmtId="0" fontId="8" fillId="2" borderId="38" xfId="0" applyFont="1" applyFill="1" applyBorder="1" applyAlignment="1" applyProtection="1">
      <alignment horizontal="left"/>
      <protection locked="0"/>
    </xf>
    <xf numFmtId="0" fontId="4" fillId="0" borderId="39" xfId="0" applyFont="1" applyBorder="1" applyProtection="1"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4" fillId="0" borderId="80" xfId="0" applyFont="1" applyBorder="1"/>
    <xf numFmtId="0" fontId="7" fillId="0" borderId="8" xfId="0" applyFont="1" applyBorder="1" applyAlignment="1">
      <alignment horizontal="left" vertical="center"/>
    </xf>
    <xf numFmtId="0" fontId="4" fillId="0" borderId="84" xfId="0" applyFont="1" applyBorder="1"/>
    <xf numFmtId="0" fontId="7" fillId="0" borderId="56" xfId="0" applyFont="1" applyBorder="1" applyAlignment="1">
      <alignment horizontal="left" vertical="center"/>
    </xf>
    <xf numFmtId="0" fontId="4" fillId="0" borderId="57" xfId="0" applyFont="1" applyBorder="1"/>
    <xf numFmtId="0" fontId="4" fillId="0" borderId="87" xfId="0" applyFont="1" applyBorder="1"/>
    <xf numFmtId="0" fontId="7" fillId="0" borderId="73" xfId="0" applyFont="1" applyBorder="1" applyAlignment="1">
      <alignment horizontal="left" vertical="center"/>
    </xf>
    <xf numFmtId="0" fontId="4" fillId="0" borderId="63" xfId="0" applyFont="1" applyBorder="1"/>
    <xf numFmtId="0" fontId="4" fillId="0" borderId="89" xfId="0" applyFont="1" applyBorder="1"/>
    <xf numFmtId="0" fontId="7" fillId="2" borderId="92" xfId="0" applyFont="1" applyFill="1" applyBorder="1" applyAlignment="1">
      <alignment horizontal="center" vertical="center"/>
    </xf>
    <xf numFmtId="0" fontId="4" fillId="0" borderId="93" xfId="0" applyFont="1" applyBorder="1"/>
    <xf numFmtId="0" fontId="4" fillId="0" borderId="94" xfId="0" applyFont="1" applyBorder="1"/>
    <xf numFmtId="164" fontId="7" fillId="0" borderId="63" xfId="0" applyNumberFormat="1" applyFont="1" applyBorder="1" applyAlignment="1">
      <alignment horizontal="center" vertical="center"/>
    </xf>
    <xf numFmtId="0" fontId="4" fillId="0" borderId="90" xfId="0" applyFont="1" applyBorder="1"/>
    <xf numFmtId="0" fontId="1" fillId="0" borderId="38" xfId="0" applyFont="1" applyBorder="1" applyAlignment="1">
      <alignment horizontal="left" vertical="center"/>
    </xf>
    <xf numFmtId="0" fontId="7" fillId="3" borderId="59" xfId="0" applyFont="1" applyFill="1" applyBorder="1" applyAlignment="1">
      <alignment horizontal="right" vertical="center" wrapText="1"/>
    </xf>
    <xf numFmtId="0" fontId="4" fillId="0" borderId="60" xfId="0" applyFont="1" applyBorder="1"/>
    <xf numFmtId="0" fontId="4" fillId="0" borderId="61" xfId="0" applyFont="1" applyBorder="1"/>
    <xf numFmtId="0" fontId="7" fillId="0" borderId="8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2" borderId="75" xfId="0" applyFont="1" applyFill="1" applyBorder="1" applyAlignment="1" applyProtection="1">
      <alignment horizontal="left" vertical="center"/>
      <protection locked="0"/>
    </xf>
    <xf numFmtId="0" fontId="4" fillId="0" borderId="68" xfId="0" applyFont="1" applyBorder="1" applyProtection="1">
      <protection locked="0"/>
    </xf>
    <xf numFmtId="0" fontId="7" fillId="3" borderId="56" xfId="0" applyFont="1" applyFill="1" applyBorder="1" applyAlignment="1">
      <alignment horizontal="right" vertical="center" wrapText="1"/>
    </xf>
    <xf numFmtId="0" fontId="4" fillId="0" borderId="58" xfId="0" applyFont="1" applyBorder="1"/>
    <xf numFmtId="164" fontId="7" fillId="3" borderId="56" xfId="0" applyNumberFormat="1" applyFont="1" applyFill="1" applyBorder="1" applyAlignment="1">
      <alignment horizontal="right" vertical="center" wrapText="1"/>
    </xf>
    <xf numFmtId="164" fontId="7" fillId="3" borderId="59" xfId="0" applyNumberFormat="1" applyFont="1" applyFill="1" applyBorder="1" applyAlignment="1">
      <alignment horizontal="right" vertical="center" wrapText="1"/>
    </xf>
    <xf numFmtId="0" fontId="8" fillId="0" borderId="14" xfId="0" applyFont="1" applyBorder="1" applyAlignment="1">
      <alignment horizontal="left"/>
    </xf>
    <xf numFmtId="0" fontId="4" fillId="0" borderId="46" xfId="0" applyFont="1" applyBorder="1"/>
    <xf numFmtId="0" fontId="8" fillId="0" borderId="14" xfId="0" applyFont="1" applyBorder="1" applyAlignment="1">
      <alignment horizontal="left" vertical="center"/>
    </xf>
    <xf numFmtId="164" fontId="7" fillId="0" borderId="0" xfId="0" applyNumberFormat="1" applyFont="1" applyAlignment="1">
      <alignment horizontal="right" vertical="center" wrapText="1"/>
    </xf>
    <xf numFmtId="164" fontId="7" fillId="3" borderId="4" xfId="0" applyNumberFormat="1" applyFont="1" applyFill="1" applyBorder="1" applyAlignment="1">
      <alignment horizontal="right" vertical="center" wrapText="1"/>
    </xf>
    <xf numFmtId="0" fontId="8" fillId="0" borderId="1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right" vertical="center"/>
    </xf>
    <xf numFmtId="0" fontId="8" fillId="0" borderId="51" xfId="0" applyFont="1" applyBorder="1" applyAlignment="1">
      <alignment horizontal="left" vertical="center" wrapText="1"/>
    </xf>
    <xf numFmtId="0" fontId="4" fillId="0" borderId="52" xfId="0" applyFont="1" applyBorder="1"/>
    <xf numFmtId="0" fontId="4" fillId="0" borderId="53" xfId="0" applyFont="1" applyBorder="1"/>
    <xf numFmtId="164" fontId="1" fillId="0" borderId="1" xfId="0" applyNumberFormat="1" applyFont="1" applyBorder="1" applyAlignment="1">
      <alignment horizontal="center" vertical="center"/>
    </xf>
    <xf numFmtId="164" fontId="1" fillId="0" borderId="99" xfId="0" applyNumberFormat="1" applyFont="1" applyBorder="1" applyAlignment="1">
      <alignment horizontal="center" vertical="center"/>
    </xf>
    <xf numFmtId="0" fontId="4" fillId="0" borderId="100" xfId="0" applyFont="1" applyBorder="1"/>
    <xf numFmtId="0" fontId="13" fillId="0" borderId="101" xfId="0" applyFont="1" applyBorder="1" applyAlignment="1">
      <alignment horizontal="right" vertical="center"/>
    </xf>
    <xf numFmtId="0" fontId="4" fillId="0" borderId="102" xfId="0" applyFont="1" applyBorder="1"/>
    <xf numFmtId="0" fontId="4" fillId="0" borderId="103" xfId="0" applyFont="1" applyBorder="1"/>
    <xf numFmtId="164" fontId="7" fillId="0" borderId="104" xfId="0" applyNumberFormat="1" applyFont="1" applyBorder="1" applyAlignment="1">
      <alignment horizontal="center" vertical="center"/>
    </xf>
    <xf numFmtId="0" fontId="4" fillId="0" borderId="105" xfId="0" applyFont="1" applyBorder="1"/>
    <xf numFmtId="0" fontId="3" fillId="0" borderId="0" xfId="0" applyFont="1" applyAlignment="1">
      <alignment horizontal="center" vertical="center" wrapText="1"/>
    </xf>
    <xf numFmtId="164" fontId="1" fillId="0" borderId="97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28575</xdr:rowOff>
    </xdr:from>
    <xdr:ext cx="2743200" cy="3429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28575</xdr:rowOff>
    </xdr:from>
    <xdr:ext cx="2743200" cy="3429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28575</xdr:rowOff>
    </xdr:from>
    <xdr:ext cx="2743200" cy="3429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</xdr:row>
      <xdr:rowOff>28575</xdr:rowOff>
    </xdr:from>
    <xdr:ext cx="2743200" cy="3429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28575</xdr:rowOff>
    </xdr:from>
    <xdr:ext cx="2743200" cy="3429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</xdr:row>
      <xdr:rowOff>28575</xdr:rowOff>
    </xdr:from>
    <xdr:ext cx="2743200" cy="3429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</xdr:row>
      <xdr:rowOff>28575</xdr:rowOff>
    </xdr:from>
    <xdr:ext cx="2743200" cy="3429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28575</xdr:rowOff>
    </xdr:from>
    <xdr:ext cx="2743200" cy="3429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</xdr:row>
      <xdr:rowOff>28575</xdr:rowOff>
    </xdr:from>
    <xdr:ext cx="2743200" cy="3429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</xdr:row>
      <xdr:rowOff>28575</xdr:rowOff>
    </xdr:from>
    <xdr:ext cx="2743200" cy="3429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</xdr:row>
      <xdr:rowOff>28575</xdr:rowOff>
    </xdr:from>
    <xdr:ext cx="2743200" cy="342900"/>
    <xdr:pic>
      <xdr:nvPicPr>
        <xdr:cNvPr id="5" name="image1.jp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28575</xdr:rowOff>
    </xdr:from>
    <xdr:ext cx="2743200" cy="3429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</xdr:row>
      <xdr:rowOff>28575</xdr:rowOff>
    </xdr:from>
    <xdr:ext cx="2743200" cy="3429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</xdr:row>
      <xdr:rowOff>28575</xdr:rowOff>
    </xdr:from>
    <xdr:ext cx="2743200" cy="3429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</xdr:row>
      <xdr:rowOff>28575</xdr:rowOff>
    </xdr:from>
    <xdr:ext cx="2743200" cy="342900"/>
    <xdr:pic>
      <xdr:nvPicPr>
        <xdr:cNvPr id="5" name="image1.jp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28575</xdr:rowOff>
    </xdr:from>
    <xdr:ext cx="2743200" cy="3429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</xdr:row>
      <xdr:rowOff>28575</xdr:rowOff>
    </xdr:from>
    <xdr:ext cx="2743200" cy="3429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</xdr:row>
      <xdr:rowOff>28575</xdr:rowOff>
    </xdr:from>
    <xdr:ext cx="2743200" cy="3429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</xdr:row>
      <xdr:rowOff>28575</xdr:rowOff>
    </xdr:from>
    <xdr:ext cx="2743200" cy="342900"/>
    <xdr:pic>
      <xdr:nvPicPr>
        <xdr:cNvPr id="5" name="image1.jp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</xdr:row>
      <xdr:rowOff>28575</xdr:rowOff>
    </xdr:from>
    <xdr:ext cx="2743200" cy="342900"/>
    <xdr:pic>
      <xdr:nvPicPr>
        <xdr:cNvPr id="6" name="image1.jp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800350" cy="3429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O22" sqref="O22:P22"/>
    </sheetView>
  </sheetViews>
  <sheetFormatPr defaultColWidth="14.42578125" defaultRowHeight="15" customHeight="1"/>
  <cols>
    <col min="1" max="1" width="27.7109375" customWidth="1"/>
    <col min="2" max="2" width="9.42578125" customWidth="1"/>
    <col min="3" max="3" width="12.7109375" customWidth="1"/>
    <col min="4" max="4" width="10.7109375" customWidth="1"/>
    <col min="5" max="5" width="11.7109375" customWidth="1"/>
    <col min="6" max="7" width="8.28515625" customWidth="1"/>
    <col min="8" max="8" width="5.7109375" customWidth="1"/>
    <col min="9" max="9" width="12.42578125" customWidth="1"/>
    <col min="10" max="10" width="7.7109375" customWidth="1"/>
    <col min="11" max="11" width="4.7109375" customWidth="1"/>
    <col min="12" max="12" width="19.42578125" customWidth="1"/>
    <col min="13" max="13" width="10.42578125" customWidth="1"/>
    <col min="14" max="14" width="16.7109375" customWidth="1"/>
    <col min="15" max="15" width="10.7109375" customWidth="1"/>
    <col min="16" max="16" width="9.7109375" customWidth="1"/>
    <col min="17" max="17" width="7.7109375" customWidth="1"/>
    <col min="18" max="18" width="10.7109375" customWidth="1"/>
    <col min="19" max="26" width="9.14062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1"/>
      <c r="S1" s="1"/>
      <c r="T1" s="1"/>
      <c r="U1" s="1"/>
      <c r="V1" s="1"/>
      <c r="W1" s="1"/>
      <c r="X1" s="1"/>
      <c r="Y1" s="1"/>
      <c r="Z1" s="1"/>
    </row>
    <row r="2" spans="1:26" ht="33" customHeigh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142" t="s">
        <v>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9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>
      <c r="A5" s="143" t="s">
        <v>1</v>
      </c>
      <c r="B5" s="114"/>
      <c r="C5" s="114"/>
      <c r="D5" s="114"/>
      <c r="E5" s="114"/>
      <c r="F5" s="114"/>
      <c r="G5" s="114"/>
      <c r="H5" s="5"/>
      <c r="I5" s="5"/>
      <c r="J5" s="5"/>
      <c r="K5" s="5"/>
      <c r="L5" s="5"/>
      <c r="M5" s="5"/>
      <c r="N5" s="5"/>
      <c r="O5" s="5"/>
      <c r="P5" s="5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44" t="s">
        <v>2</v>
      </c>
      <c r="B6" s="136"/>
      <c r="C6" s="136"/>
      <c r="D6" s="136"/>
      <c r="E6" s="121"/>
      <c r="F6" s="7"/>
      <c r="G6" s="7"/>
      <c r="H6" s="5"/>
      <c r="I6" s="144" t="s">
        <v>3</v>
      </c>
      <c r="J6" s="136"/>
      <c r="K6" s="136"/>
      <c r="L6" s="136"/>
      <c r="M6" s="136"/>
      <c r="N6" s="121"/>
      <c r="O6" s="8"/>
      <c r="P6" s="7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2" customHeight="1">
      <c r="A7" s="148" t="s">
        <v>4</v>
      </c>
      <c r="B7" s="149"/>
      <c r="C7" s="150"/>
      <c r="D7" s="145" t="s">
        <v>5</v>
      </c>
      <c r="E7" s="146"/>
      <c r="F7" s="147"/>
      <c r="G7" s="114"/>
      <c r="H7" s="5"/>
      <c r="I7" s="147" t="s">
        <v>4</v>
      </c>
      <c r="J7" s="114"/>
      <c r="K7" s="114"/>
      <c r="L7" s="152"/>
      <c r="M7" s="158" t="str">
        <f>D7</f>
        <v xml:space="preserve">Operador de Documentos </v>
      </c>
      <c r="N7" s="159"/>
      <c r="O7" s="147"/>
      <c r="P7" s="114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51"/>
      <c r="B8" s="114"/>
      <c r="C8" s="152"/>
      <c r="D8" s="9" t="s">
        <v>6</v>
      </c>
      <c r="E8" s="10" t="s">
        <v>7</v>
      </c>
      <c r="F8" s="11"/>
      <c r="G8" s="12"/>
      <c r="H8" s="5"/>
      <c r="I8" s="151"/>
      <c r="J8" s="114"/>
      <c r="K8" s="114"/>
      <c r="L8" s="152"/>
      <c r="M8" s="9" t="s">
        <v>6</v>
      </c>
      <c r="N8" s="10" t="s">
        <v>7</v>
      </c>
      <c r="O8" s="11"/>
      <c r="P8" s="12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53" t="s">
        <v>8</v>
      </c>
      <c r="B9" s="123"/>
      <c r="C9" s="124"/>
      <c r="D9" s="13"/>
      <c r="E9" s="14">
        <f>SUM(N9:N15)</f>
        <v>0</v>
      </c>
      <c r="F9" s="15"/>
      <c r="G9" s="16"/>
      <c r="H9" s="5"/>
      <c r="I9" s="160" t="s">
        <v>9</v>
      </c>
      <c r="J9" s="163" t="s">
        <v>10</v>
      </c>
      <c r="K9" s="123"/>
      <c r="L9" s="164"/>
      <c r="M9" s="17"/>
      <c r="N9" s="83"/>
      <c r="O9" s="18"/>
      <c r="P9" s="16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54" t="s">
        <v>11</v>
      </c>
      <c r="B10" s="128"/>
      <c r="C10" s="129"/>
      <c r="D10" s="19">
        <f>J41</f>
        <v>0.64160720000000016</v>
      </c>
      <c r="E10" s="20">
        <f>E9*J41</f>
        <v>0</v>
      </c>
      <c r="F10" s="15"/>
      <c r="G10" s="16"/>
      <c r="H10" s="5"/>
      <c r="I10" s="161"/>
      <c r="J10" s="165" t="s">
        <v>12</v>
      </c>
      <c r="K10" s="128"/>
      <c r="L10" s="134"/>
      <c r="M10" s="82"/>
      <c r="N10" s="21">
        <f>M10*N9</f>
        <v>0</v>
      </c>
      <c r="O10" s="18"/>
      <c r="P10" s="16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54" t="s">
        <v>13</v>
      </c>
      <c r="B11" s="128"/>
      <c r="C11" s="129"/>
      <c r="D11" s="19"/>
      <c r="E11" s="20">
        <f>SUM(N16:N22)</f>
        <v>0</v>
      </c>
      <c r="F11" s="15"/>
      <c r="G11" s="16"/>
      <c r="H11" s="22"/>
      <c r="I11" s="161"/>
      <c r="J11" s="165" t="s">
        <v>14</v>
      </c>
      <c r="K11" s="128"/>
      <c r="L11" s="134"/>
      <c r="M11" s="82"/>
      <c r="N11" s="21">
        <f>N9*M11</f>
        <v>0</v>
      </c>
      <c r="O11" s="18"/>
      <c r="P11" s="16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54" t="s">
        <v>15</v>
      </c>
      <c r="B12" s="128"/>
      <c r="C12" s="129"/>
      <c r="D12" s="19"/>
      <c r="E12" s="20">
        <f>SUM(N23:N26)</f>
        <v>0</v>
      </c>
      <c r="F12" s="15"/>
      <c r="G12" s="16"/>
      <c r="H12" s="5"/>
      <c r="I12" s="161"/>
      <c r="J12" s="165" t="s">
        <v>16</v>
      </c>
      <c r="K12" s="128"/>
      <c r="L12" s="134"/>
      <c r="M12" s="23"/>
      <c r="N12" s="84"/>
      <c r="O12" s="18"/>
      <c r="P12" s="16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55" t="s">
        <v>17</v>
      </c>
      <c r="B13" s="128"/>
      <c r="C13" s="156"/>
      <c r="D13" s="157">
        <f>SUM(E9:E12)</f>
        <v>0</v>
      </c>
      <c r="E13" s="156"/>
      <c r="F13" s="15"/>
      <c r="G13" s="16"/>
      <c r="H13" s="5"/>
      <c r="I13" s="161"/>
      <c r="J13" s="165" t="s">
        <v>18</v>
      </c>
      <c r="K13" s="128"/>
      <c r="L13" s="134"/>
      <c r="M13" s="23"/>
      <c r="N13" s="85"/>
      <c r="O13" s="18"/>
      <c r="P13" s="16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54" t="s">
        <v>19</v>
      </c>
      <c r="B14" s="128"/>
      <c r="C14" s="129"/>
      <c r="D14" s="81"/>
      <c r="E14" s="20">
        <f>D13*D14</f>
        <v>0</v>
      </c>
      <c r="F14" s="166"/>
      <c r="G14" s="114"/>
      <c r="H14" s="5"/>
      <c r="I14" s="161"/>
      <c r="J14" s="165" t="s">
        <v>20</v>
      </c>
      <c r="K14" s="128"/>
      <c r="L14" s="134"/>
      <c r="M14" s="23"/>
      <c r="N14" s="85"/>
      <c r="O14" s="106" t="s">
        <v>21</v>
      </c>
      <c r="P14" s="108" t="s">
        <v>22</v>
      </c>
      <c r="Q14" s="110" t="s">
        <v>23</v>
      </c>
      <c r="R14" s="112" t="s">
        <v>24</v>
      </c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54" t="s">
        <v>25</v>
      </c>
      <c r="B15" s="128"/>
      <c r="C15" s="129"/>
      <c r="D15" s="81"/>
      <c r="E15" s="20">
        <f>D15*(D13+E14)</f>
        <v>0</v>
      </c>
      <c r="F15" s="15"/>
      <c r="G15" s="16"/>
      <c r="H15" s="5"/>
      <c r="I15" s="162"/>
      <c r="J15" s="167" t="s">
        <v>26</v>
      </c>
      <c r="K15" s="168"/>
      <c r="L15" s="139"/>
      <c r="M15" s="24"/>
      <c r="N15" s="86"/>
      <c r="O15" s="107"/>
      <c r="P15" s="109"/>
      <c r="Q15" s="111"/>
      <c r="R15" s="11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55" t="s">
        <v>27</v>
      </c>
      <c r="B16" s="128"/>
      <c r="C16" s="156"/>
      <c r="D16" s="157">
        <f>SUM(E14:E15)</f>
        <v>0</v>
      </c>
      <c r="E16" s="156"/>
      <c r="F16" s="15"/>
      <c r="G16" s="16"/>
      <c r="H16" s="5"/>
      <c r="I16" s="160" t="s">
        <v>28</v>
      </c>
      <c r="J16" s="198" t="s">
        <v>29</v>
      </c>
      <c r="K16" s="199"/>
      <c r="L16" s="159"/>
      <c r="M16" s="25"/>
      <c r="N16" s="26">
        <f>IF(R16&lt;0,"0",R16)</f>
        <v>0</v>
      </c>
      <c r="O16" s="87"/>
      <c r="P16" s="88"/>
      <c r="Q16" s="89"/>
      <c r="R16" s="27">
        <f>(O16*P16)*(Q16)-(N9*0.06)</f>
        <v>0</v>
      </c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55" t="s">
        <v>30</v>
      </c>
      <c r="B17" s="128"/>
      <c r="C17" s="156"/>
      <c r="D17" s="157">
        <f>D13+D16</f>
        <v>0</v>
      </c>
      <c r="E17" s="156"/>
      <c r="F17" s="115"/>
      <c r="G17" s="114"/>
      <c r="H17" s="5"/>
      <c r="I17" s="161"/>
      <c r="J17" s="165" t="s">
        <v>31</v>
      </c>
      <c r="K17" s="128"/>
      <c r="L17" s="134"/>
      <c r="M17" s="23"/>
      <c r="N17" s="8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205" t="s">
        <v>32</v>
      </c>
      <c r="B18" s="206"/>
      <c r="C18" s="207"/>
      <c r="D18" s="28">
        <f>N35</f>
        <v>0</v>
      </c>
      <c r="E18" s="29">
        <f>((D13+D16)/(1-N35))*D18</f>
        <v>0</v>
      </c>
      <c r="F18" s="115"/>
      <c r="G18" s="114"/>
      <c r="H18" s="5"/>
      <c r="I18" s="161"/>
      <c r="J18" s="165" t="s">
        <v>33</v>
      </c>
      <c r="K18" s="128"/>
      <c r="L18" s="134"/>
      <c r="M18" s="23"/>
      <c r="N18" s="85"/>
      <c r="O18" s="18"/>
      <c r="P18" s="16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94" t="s">
        <v>34</v>
      </c>
      <c r="B19" s="175"/>
      <c r="C19" s="195"/>
      <c r="D19" s="196">
        <f>D17+E18</f>
        <v>0</v>
      </c>
      <c r="E19" s="195"/>
      <c r="F19" s="15"/>
      <c r="G19" s="16"/>
      <c r="H19" s="5"/>
      <c r="I19" s="161"/>
      <c r="J19" s="165" t="s">
        <v>35</v>
      </c>
      <c r="K19" s="128"/>
      <c r="L19" s="134"/>
      <c r="M19" s="23"/>
      <c r="N19" s="85"/>
      <c r="O19" s="113"/>
      <c r="P19" s="114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86" t="s">
        <v>36</v>
      </c>
      <c r="B20" s="187"/>
      <c r="C20" s="188"/>
      <c r="D20" s="197">
        <f>IF(D19=0,0,D19/E9)</f>
        <v>0</v>
      </c>
      <c r="E20" s="188"/>
      <c r="F20" s="115"/>
      <c r="G20" s="114"/>
      <c r="H20" s="5"/>
      <c r="I20" s="161"/>
      <c r="J20" s="165" t="s">
        <v>37</v>
      </c>
      <c r="K20" s="128"/>
      <c r="L20" s="134"/>
      <c r="M20" s="23"/>
      <c r="N20" s="85"/>
      <c r="O20" s="15"/>
      <c r="P20" s="30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31" t="s">
        <v>38</v>
      </c>
      <c r="B21" s="5"/>
      <c r="C21" s="5"/>
      <c r="D21" s="32"/>
      <c r="E21" s="5"/>
      <c r="F21" s="201"/>
      <c r="G21" s="114"/>
      <c r="H21" s="5"/>
      <c r="I21" s="161"/>
      <c r="J21" s="165" t="s">
        <v>39</v>
      </c>
      <c r="K21" s="128"/>
      <c r="L21" s="134"/>
      <c r="M21" s="23"/>
      <c r="N21" s="90"/>
      <c r="O21" s="15"/>
      <c r="P21" s="30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31" t="s">
        <v>40</v>
      </c>
      <c r="B22" s="5"/>
      <c r="C22" s="5"/>
      <c r="D22" s="32"/>
      <c r="E22" s="5"/>
      <c r="F22" s="5"/>
      <c r="G22" s="5"/>
      <c r="H22" s="1"/>
      <c r="I22" s="162"/>
      <c r="J22" s="167" t="s">
        <v>41</v>
      </c>
      <c r="K22" s="168"/>
      <c r="L22" s="139"/>
      <c r="M22" s="24"/>
      <c r="N22" s="86"/>
      <c r="O22" s="115"/>
      <c r="P22" s="114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31" t="s">
        <v>42</v>
      </c>
      <c r="B23" s="5"/>
      <c r="C23" s="5"/>
      <c r="D23" s="32"/>
      <c r="E23" s="5"/>
      <c r="F23" s="5"/>
      <c r="G23" s="5"/>
      <c r="H23" s="1"/>
      <c r="I23" s="160" t="s">
        <v>43</v>
      </c>
      <c r="J23" s="198" t="s">
        <v>44</v>
      </c>
      <c r="K23" s="199"/>
      <c r="L23" s="159"/>
      <c r="M23" s="25"/>
      <c r="N23" s="84"/>
      <c r="O23" s="115"/>
      <c r="P23" s="114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31" t="s">
        <v>45</v>
      </c>
      <c r="B24" s="5"/>
      <c r="C24" s="5"/>
      <c r="D24" s="32"/>
      <c r="E24" s="5"/>
      <c r="F24" s="5"/>
      <c r="G24" s="5"/>
      <c r="H24" s="1"/>
      <c r="I24" s="161"/>
      <c r="J24" s="165" t="s">
        <v>46</v>
      </c>
      <c r="K24" s="128"/>
      <c r="L24" s="134"/>
      <c r="M24" s="23"/>
      <c r="N24" s="85"/>
      <c r="O24" s="15"/>
      <c r="P24" s="16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33"/>
      <c r="B25" s="5"/>
      <c r="C25" s="5"/>
      <c r="D25" s="5"/>
      <c r="E25" s="5"/>
      <c r="F25" s="5"/>
      <c r="G25" s="5"/>
      <c r="H25" s="34"/>
      <c r="I25" s="161"/>
      <c r="J25" s="165" t="s">
        <v>47</v>
      </c>
      <c r="K25" s="128"/>
      <c r="L25" s="134"/>
      <c r="M25" s="23"/>
      <c r="N25" s="85"/>
      <c r="O25" s="115"/>
      <c r="P25" s="114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33"/>
      <c r="B26" s="5"/>
      <c r="C26" s="5"/>
      <c r="D26" s="5"/>
      <c r="E26" s="5"/>
      <c r="F26" s="5"/>
      <c r="G26" s="5"/>
      <c r="H26" s="5"/>
      <c r="I26" s="162"/>
      <c r="J26" s="167" t="s">
        <v>48</v>
      </c>
      <c r="K26" s="168"/>
      <c r="L26" s="139"/>
      <c r="M26" s="24"/>
      <c r="N26" s="86"/>
      <c r="O26" s="201"/>
      <c r="P26" s="114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5"/>
      <c r="C27" s="5"/>
      <c r="D27" s="5"/>
      <c r="E27" s="5"/>
      <c r="F27" s="5"/>
      <c r="G27" s="5"/>
      <c r="H27" s="5"/>
      <c r="I27" s="204" t="s">
        <v>49</v>
      </c>
      <c r="J27" s="136"/>
      <c r="K27" s="136"/>
      <c r="L27" s="121"/>
      <c r="M27" s="202">
        <f>SUM(N9:N26)</f>
        <v>0</v>
      </c>
      <c r="N27" s="12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33"/>
      <c r="B28" s="5"/>
      <c r="C28" s="5"/>
      <c r="D28" s="3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>
      <c r="A29" s="35" t="s">
        <v>50</v>
      </c>
      <c r="B29" s="35"/>
      <c r="C29" s="35"/>
      <c r="D29" s="35"/>
      <c r="E29" s="35"/>
      <c r="F29" s="5"/>
      <c r="G29" s="5"/>
      <c r="H29" s="22"/>
      <c r="I29" s="22"/>
      <c r="J29" s="22"/>
      <c r="K29" s="22"/>
      <c r="L29" s="35" t="s">
        <v>51</v>
      </c>
      <c r="M29" s="22"/>
      <c r="N29" s="22"/>
      <c r="O29" s="22"/>
      <c r="P29" s="22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>
      <c r="A30" s="189" t="s">
        <v>52</v>
      </c>
      <c r="B30" s="150"/>
      <c r="C30" s="140" t="s">
        <v>53</v>
      </c>
      <c r="D30" s="136"/>
      <c r="E30" s="121"/>
      <c r="F30" s="140" t="s">
        <v>54</v>
      </c>
      <c r="G30" s="136"/>
      <c r="H30" s="136"/>
      <c r="I30" s="136"/>
      <c r="J30" s="121"/>
      <c r="K30" s="37"/>
      <c r="L30" s="140" t="s">
        <v>55</v>
      </c>
      <c r="M30" s="121"/>
      <c r="N30" s="38" t="s">
        <v>56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39" t="s">
        <v>57</v>
      </c>
      <c r="B31" s="91">
        <v>0.2</v>
      </c>
      <c r="C31" s="190" t="s">
        <v>58</v>
      </c>
      <c r="D31" s="124"/>
      <c r="E31" s="94">
        <v>8.3299999999999999E-2</v>
      </c>
      <c r="F31" s="203" t="s">
        <v>59</v>
      </c>
      <c r="G31" s="123"/>
      <c r="H31" s="123"/>
      <c r="I31" s="124"/>
      <c r="J31" s="96"/>
      <c r="K31" s="32"/>
      <c r="L31" s="200" t="s">
        <v>60</v>
      </c>
      <c r="M31" s="159"/>
      <c r="N31" s="97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40" t="s">
        <v>61</v>
      </c>
      <c r="B32" s="92">
        <v>1.4999999999999999E-2</v>
      </c>
      <c r="C32" s="41" t="s">
        <v>62</v>
      </c>
      <c r="D32" s="42"/>
      <c r="E32" s="92"/>
      <c r="F32" s="133" t="s">
        <v>63</v>
      </c>
      <c r="G32" s="128"/>
      <c r="H32" s="128"/>
      <c r="I32" s="129"/>
      <c r="J32" s="43">
        <f>B36*J31</f>
        <v>0</v>
      </c>
      <c r="K32" s="32"/>
      <c r="L32" s="133" t="s">
        <v>64</v>
      </c>
      <c r="M32" s="134"/>
      <c r="N32" s="98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40" t="s">
        <v>65</v>
      </c>
      <c r="B33" s="92">
        <v>0.01</v>
      </c>
      <c r="C33" s="133" t="s">
        <v>66</v>
      </c>
      <c r="D33" s="129"/>
      <c r="E33" s="95">
        <v>0.1111</v>
      </c>
      <c r="F33" s="130" t="s">
        <v>67</v>
      </c>
      <c r="G33" s="131"/>
      <c r="H33" s="131"/>
      <c r="I33" s="132"/>
      <c r="J33" s="44">
        <f>(((0.08*0.5*0.9*(1+(5/56)+(5/56)+(1/3)*(5/56)))))</f>
        <v>4.3499999999999997E-2</v>
      </c>
      <c r="K33" s="5"/>
      <c r="L33" s="133" t="s">
        <v>68</v>
      </c>
      <c r="M33" s="134"/>
      <c r="N33" s="9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40" t="s">
        <v>69</v>
      </c>
      <c r="B34" s="92">
        <v>2E-3</v>
      </c>
      <c r="C34" s="191" t="s">
        <v>70</v>
      </c>
      <c r="D34" s="129"/>
      <c r="E34" s="95"/>
      <c r="F34" s="135" t="s">
        <v>71</v>
      </c>
      <c r="G34" s="136"/>
      <c r="H34" s="136"/>
      <c r="I34" s="137"/>
      <c r="J34" s="45">
        <f>SUM(J31:J33)</f>
        <v>4.3499999999999997E-2</v>
      </c>
      <c r="K34" s="5"/>
      <c r="L34" s="138" t="s">
        <v>72</v>
      </c>
      <c r="M34" s="139"/>
      <c r="N34" s="99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40" t="s">
        <v>73</v>
      </c>
      <c r="B35" s="92">
        <v>2.5000000000000001E-2</v>
      </c>
      <c r="C35" s="41" t="s">
        <v>74</v>
      </c>
      <c r="D35" s="42"/>
      <c r="E35" s="95"/>
      <c r="F35" s="36"/>
      <c r="G35" s="46"/>
      <c r="H35" s="46"/>
      <c r="I35" s="46"/>
      <c r="J35" s="46"/>
      <c r="K35" s="5"/>
      <c r="L35" s="135" t="s">
        <v>75</v>
      </c>
      <c r="M35" s="121"/>
      <c r="N35" s="47">
        <f>SUM(N31:N34)</f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40" t="s">
        <v>76</v>
      </c>
      <c r="B36" s="92">
        <v>0.08</v>
      </c>
      <c r="C36" s="41" t="s">
        <v>77</v>
      </c>
      <c r="D36" s="42"/>
      <c r="E36" s="92"/>
      <c r="F36" s="48"/>
      <c r="G36" s="49"/>
      <c r="H36" s="49"/>
      <c r="I36" s="49"/>
      <c r="J36" s="49"/>
      <c r="K36" s="5"/>
      <c r="L36" s="5"/>
      <c r="M36" s="5"/>
      <c r="N36" s="5"/>
      <c r="O36" s="5"/>
      <c r="P36" s="5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40" t="s">
        <v>78</v>
      </c>
      <c r="B37" s="92"/>
      <c r="C37" s="41" t="s">
        <v>79</v>
      </c>
      <c r="D37" s="42"/>
      <c r="E37" s="95"/>
      <c r="F37" s="140" t="s">
        <v>80</v>
      </c>
      <c r="G37" s="136"/>
      <c r="H37" s="136"/>
      <c r="I37" s="136"/>
      <c r="J37" s="121"/>
      <c r="K37" s="5"/>
      <c r="L37" s="5"/>
      <c r="M37" s="5"/>
      <c r="N37" s="5"/>
      <c r="O37" s="5"/>
      <c r="P37" s="5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50" t="s">
        <v>81</v>
      </c>
      <c r="B38" s="93">
        <v>6.0000000000000001E-3</v>
      </c>
      <c r="C38" s="192" t="s">
        <v>82</v>
      </c>
      <c r="D38" s="193"/>
      <c r="E38" s="93"/>
      <c r="F38" s="141" t="s">
        <v>83</v>
      </c>
      <c r="G38" s="136"/>
      <c r="H38" s="136"/>
      <c r="I38" s="137"/>
      <c r="J38" s="51">
        <f>B39*E39</f>
        <v>6.5707200000000021E-2</v>
      </c>
      <c r="K38" s="5"/>
      <c r="L38" s="52" t="s">
        <v>84</v>
      </c>
      <c r="M38" s="5"/>
      <c r="N38" s="5"/>
      <c r="O38" s="5"/>
      <c r="P38" s="5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53" t="s">
        <v>85</v>
      </c>
      <c r="B39" s="45">
        <f>SUM(B31:B38)</f>
        <v>0.33800000000000008</v>
      </c>
      <c r="C39" s="135" t="s">
        <v>86</v>
      </c>
      <c r="D39" s="137"/>
      <c r="E39" s="45">
        <f>SUM(E31:E38)</f>
        <v>0.19440000000000002</v>
      </c>
      <c r="F39" s="135" t="s">
        <v>87</v>
      </c>
      <c r="G39" s="136"/>
      <c r="H39" s="136"/>
      <c r="I39" s="137"/>
      <c r="J39" s="45">
        <f>SUM(J38)</f>
        <v>6.5707200000000021E-2</v>
      </c>
      <c r="K39" s="54"/>
      <c r="L39" s="55" t="s">
        <v>88</v>
      </c>
      <c r="M39" s="5"/>
      <c r="N39" s="5"/>
      <c r="O39" s="5"/>
      <c r="P39" s="5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56"/>
      <c r="B40" s="54"/>
      <c r="C40" s="56"/>
      <c r="D40" s="56"/>
      <c r="E40" s="56"/>
      <c r="F40" s="54"/>
      <c r="G40" s="56"/>
      <c r="H40" s="56"/>
      <c r="I40" s="56"/>
      <c r="J40" s="54"/>
      <c r="K40" s="54"/>
      <c r="L40" s="55" t="s">
        <v>89</v>
      </c>
      <c r="M40" s="5"/>
      <c r="N40" s="5"/>
      <c r="O40" s="5"/>
      <c r="P40" s="5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57" t="s">
        <v>90</v>
      </c>
      <c r="B41" s="58"/>
      <c r="C41" s="58"/>
      <c r="D41" s="58"/>
      <c r="E41" s="58"/>
      <c r="F41" s="58"/>
      <c r="G41" s="58"/>
      <c r="H41" s="58"/>
      <c r="I41" s="58"/>
      <c r="J41" s="59">
        <f>B39+E39+J34+J39</f>
        <v>0.64160720000000016</v>
      </c>
      <c r="K41" s="22"/>
      <c r="L41" s="22"/>
      <c r="M41" s="22"/>
      <c r="N41" s="22"/>
      <c r="O41" s="22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5"/>
      <c r="B42" s="5"/>
      <c r="C42" s="5"/>
      <c r="D42" s="32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9" customHeight="1">
      <c r="A43" s="60" t="s">
        <v>91</v>
      </c>
      <c r="B43" s="61"/>
      <c r="C43" s="61"/>
      <c r="D43" s="62"/>
      <c r="E43" s="61"/>
      <c r="F43" s="61"/>
      <c r="G43" s="61"/>
      <c r="H43" s="5"/>
      <c r="I43" s="169" t="s">
        <v>92</v>
      </c>
      <c r="J43" s="136"/>
      <c r="K43" s="136"/>
      <c r="L43" s="136"/>
      <c r="M43" s="136"/>
      <c r="N43" s="121"/>
      <c r="O43" s="5"/>
      <c r="P43" s="5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9" customHeight="1">
      <c r="A44" s="140" t="s">
        <v>4</v>
      </c>
      <c r="B44" s="137"/>
      <c r="C44" s="63" t="s">
        <v>93</v>
      </c>
      <c r="D44" s="63" t="s">
        <v>94</v>
      </c>
      <c r="E44" s="63" t="s">
        <v>95</v>
      </c>
      <c r="F44" s="120" t="s">
        <v>96</v>
      </c>
      <c r="G44" s="121"/>
      <c r="H44" s="5"/>
      <c r="I44" s="122" t="s">
        <v>97</v>
      </c>
      <c r="J44" s="123"/>
      <c r="K44" s="123"/>
      <c r="L44" s="123"/>
      <c r="M44" s="124"/>
      <c r="N44" s="101"/>
      <c r="O44" s="5"/>
      <c r="P44" s="5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70" t="str">
        <f>D7</f>
        <v xml:space="preserve">Operador de Documentos </v>
      </c>
      <c r="B45" s="171"/>
      <c r="C45" s="100"/>
      <c r="D45" s="100"/>
      <c r="E45" s="65">
        <f>D19</f>
        <v>0</v>
      </c>
      <c r="F45" s="125"/>
      <c r="G45" s="126"/>
      <c r="H45" s="5"/>
      <c r="I45" s="127" t="s">
        <v>98</v>
      </c>
      <c r="J45" s="128"/>
      <c r="K45" s="128"/>
      <c r="L45" s="128"/>
      <c r="M45" s="129"/>
      <c r="N45" s="102"/>
      <c r="O45" s="5"/>
      <c r="P45" s="5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>
      <c r="A46" s="172" t="s">
        <v>99</v>
      </c>
      <c r="B46" s="149"/>
      <c r="C46" s="149"/>
      <c r="D46" s="149"/>
      <c r="E46" s="173"/>
      <c r="F46" s="116">
        <f>IF(D45=0,0,ROUND(((E45/D45)*F45),2))</f>
        <v>0</v>
      </c>
      <c r="G46" s="117"/>
      <c r="H46" s="5"/>
      <c r="I46" s="127" t="s">
        <v>100</v>
      </c>
      <c r="J46" s="128"/>
      <c r="K46" s="128"/>
      <c r="L46" s="128"/>
      <c r="M46" s="129"/>
      <c r="N46" s="103"/>
      <c r="O46" s="5"/>
      <c r="P46" s="5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174" t="s">
        <v>101</v>
      </c>
      <c r="B47" s="175"/>
      <c r="C47" s="175"/>
      <c r="D47" s="175"/>
      <c r="E47" s="176"/>
      <c r="F47" s="118">
        <f>F46*C45</f>
        <v>0</v>
      </c>
      <c r="G47" s="119"/>
      <c r="H47" s="5"/>
      <c r="I47" s="127" t="s">
        <v>102</v>
      </c>
      <c r="J47" s="128"/>
      <c r="K47" s="128"/>
      <c r="L47" s="128"/>
      <c r="M47" s="129"/>
      <c r="N47" s="104"/>
      <c r="O47" s="5"/>
      <c r="P47" s="5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177" t="s">
        <v>103</v>
      </c>
      <c r="B48" s="178"/>
      <c r="C48" s="178"/>
      <c r="D48" s="178"/>
      <c r="E48" s="179"/>
      <c r="F48" s="183">
        <f>F47*N48</f>
        <v>0</v>
      </c>
      <c r="G48" s="184"/>
      <c r="H48" s="5"/>
      <c r="I48" s="185" t="s">
        <v>104</v>
      </c>
      <c r="J48" s="131"/>
      <c r="K48" s="131"/>
      <c r="L48" s="131"/>
      <c r="M48" s="132"/>
      <c r="N48" s="10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5"/>
      <c r="B49" s="5"/>
      <c r="C49" s="32"/>
      <c r="D49" s="5"/>
      <c r="E49" s="5"/>
      <c r="F49" s="1"/>
      <c r="G49" s="1"/>
      <c r="H49" s="5"/>
      <c r="I49" s="1"/>
      <c r="J49" s="1"/>
      <c r="K49" s="1"/>
      <c r="L49" s="1"/>
      <c r="M49" s="1"/>
      <c r="N49" s="1"/>
      <c r="O49" s="1"/>
      <c r="P49" s="1" t="s">
        <v>105</v>
      </c>
      <c r="Q49" s="67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80" t="s">
        <v>106</v>
      </c>
      <c r="B50" s="181"/>
      <c r="C50" s="181"/>
      <c r="D50" s="181"/>
      <c r="E50" s="182"/>
      <c r="F50" s="1"/>
      <c r="G50" s="1"/>
      <c r="H50" s="6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"/>
      <c r="B51" s="1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YMjAcWszb/80dcVUg0VvXLSeE4OtQyPpyfo9ToHYPDGxfwiYNz/PR/2mfeDHS5s8bKHNRyR7NsO9WLcHvTZGvA==" saltValue="5FPlXYNctP7l7tefi1PEAg==" spinCount="100000" sheet="1" objects="1" scenarios="1"/>
  <mergeCells count="102">
    <mergeCell ref="A16:C16"/>
    <mergeCell ref="D16:E16"/>
    <mergeCell ref="D17:E17"/>
    <mergeCell ref="F17:G17"/>
    <mergeCell ref="F18:G18"/>
    <mergeCell ref="A17:C17"/>
    <mergeCell ref="A18:C18"/>
    <mergeCell ref="J20:L20"/>
    <mergeCell ref="J21:L21"/>
    <mergeCell ref="J16:L16"/>
    <mergeCell ref="J17:L17"/>
    <mergeCell ref="J18:L18"/>
    <mergeCell ref="J19:L19"/>
    <mergeCell ref="F20:G20"/>
    <mergeCell ref="F21:G21"/>
    <mergeCell ref="I16:I22"/>
    <mergeCell ref="I23:I26"/>
    <mergeCell ref="J23:L23"/>
    <mergeCell ref="J24:L24"/>
    <mergeCell ref="J25:L25"/>
    <mergeCell ref="J26:L26"/>
    <mergeCell ref="L31:M31"/>
    <mergeCell ref="L32:M32"/>
    <mergeCell ref="O25:P25"/>
    <mergeCell ref="O26:P26"/>
    <mergeCell ref="M27:N27"/>
    <mergeCell ref="F30:J30"/>
    <mergeCell ref="L30:M30"/>
    <mergeCell ref="F31:I31"/>
    <mergeCell ref="F32:I32"/>
    <mergeCell ref="I27:L27"/>
    <mergeCell ref="A20:C20"/>
    <mergeCell ref="A30:B30"/>
    <mergeCell ref="C30:E30"/>
    <mergeCell ref="C31:D31"/>
    <mergeCell ref="C33:D33"/>
    <mergeCell ref="C34:D34"/>
    <mergeCell ref="C38:D38"/>
    <mergeCell ref="A19:C19"/>
    <mergeCell ref="D19:E19"/>
    <mergeCell ref="D20:E20"/>
    <mergeCell ref="C39:D39"/>
    <mergeCell ref="A44:B44"/>
    <mergeCell ref="A45:B45"/>
    <mergeCell ref="A46:E46"/>
    <mergeCell ref="A47:E47"/>
    <mergeCell ref="A48:E48"/>
    <mergeCell ref="A50:E50"/>
    <mergeCell ref="F48:G48"/>
    <mergeCell ref="I47:M47"/>
    <mergeCell ref="I48:M48"/>
    <mergeCell ref="A10:C10"/>
    <mergeCell ref="A11:C11"/>
    <mergeCell ref="A12:C12"/>
    <mergeCell ref="A13:C13"/>
    <mergeCell ref="D13:E13"/>
    <mergeCell ref="I7:L8"/>
    <mergeCell ref="M7:N7"/>
    <mergeCell ref="I9:I15"/>
    <mergeCell ref="J9:L9"/>
    <mergeCell ref="J10:L10"/>
    <mergeCell ref="A14:C14"/>
    <mergeCell ref="F14:G14"/>
    <mergeCell ref="A15:C15"/>
    <mergeCell ref="J13:L13"/>
    <mergeCell ref="J14:L14"/>
    <mergeCell ref="J11:L11"/>
    <mergeCell ref="J12:L12"/>
    <mergeCell ref="J15:L15"/>
    <mergeCell ref="A3:R3"/>
    <mergeCell ref="A5:G5"/>
    <mergeCell ref="A6:E6"/>
    <mergeCell ref="I6:N6"/>
    <mergeCell ref="D7:E7"/>
    <mergeCell ref="F7:G7"/>
    <mergeCell ref="O7:P7"/>
    <mergeCell ref="A7:C8"/>
    <mergeCell ref="A9:C9"/>
    <mergeCell ref="O14:O15"/>
    <mergeCell ref="P14:P15"/>
    <mergeCell ref="Q14:Q15"/>
    <mergeCell ref="R14:R15"/>
    <mergeCell ref="O19:P19"/>
    <mergeCell ref="O22:P22"/>
    <mergeCell ref="O23:P23"/>
    <mergeCell ref="F46:G46"/>
    <mergeCell ref="F47:G47"/>
    <mergeCell ref="F44:G44"/>
    <mergeCell ref="I44:M44"/>
    <mergeCell ref="F45:G45"/>
    <mergeCell ref="I45:M45"/>
    <mergeCell ref="I46:M46"/>
    <mergeCell ref="F33:I33"/>
    <mergeCell ref="L33:M33"/>
    <mergeCell ref="F34:I34"/>
    <mergeCell ref="L34:M34"/>
    <mergeCell ref="L35:M35"/>
    <mergeCell ref="F37:J37"/>
    <mergeCell ref="F38:I38"/>
    <mergeCell ref="F39:I39"/>
    <mergeCell ref="I43:N43"/>
    <mergeCell ref="J22:L22"/>
  </mergeCells>
  <pageMargins left="0.51181102362204722" right="0.51181102362204722" top="0.51181102362204722" bottom="0.51181102362204722" header="0" footer="0"/>
  <pageSetup paperSize="9" orientation="landscape" r:id="rId1"/>
  <headerFooter>
    <oddHeader>&amp;L&amp;"Calibri"&amp;10&amp;K000000 #interna&amp;1#_x000D_000000 #pública#_x000D_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workbookViewId="0">
      <selection activeCell="A3" sqref="A3:R3"/>
    </sheetView>
  </sheetViews>
  <sheetFormatPr defaultColWidth="14.42578125" defaultRowHeight="15" customHeight="1"/>
  <cols>
    <col min="1" max="1" width="27.7109375" customWidth="1"/>
    <col min="2" max="2" width="9.42578125" customWidth="1"/>
    <col min="3" max="3" width="12.7109375" customWidth="1"/>
    <col min="4" max="4" width="10.7109375" customWidth="1"/>
    <col min="5" max="5" width="11.7109375" customWidth="1"/>
    <col min="6" max="7" width="8.28515625" customWidth="1"/>
    <col min="8" max="8" width="5.7109375" customWidth="1"/>
    <col min="9" max="9" width="12.42578125" customWidth="1"/>
    <col min="10" max="10" width="7.7109375" customWidth="1"/>
    <col min="11" max="11" width="4.7109375" customWidth="1"/>
    <col min="12" max="12" width="19.42578125" customWidth="1"/>
    <col min="13" max="13" width="10.42578125" customWidth="1"/>
    <col min="14" max="14" width="16.7109375" customWidth="1"/>
    <col min="15" max="15" width="10.7109375" customWidth="1"/>
    <col min="16" max="16" width="9.7109375" customWidth="1"/>
    <col min="17" max="17" width="7.7109375" customWidth="1"/>
    <col min="18" max="18" width="10.7109375" customWidth="1"/>
    <col min="19" max="26" width="9.14062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1"/>
      <c r="S1" s="1"/>
      <c r="T1" s="1"/>
      <c r="U1" s="1"/>
      <c r="V1" s="1"/>
      <c r="W1" s="1"/>
      <c r="X1" s="1"/>
      <c r="Y1" s="1"/>
      <c r="Z1" s="1"/>
    </row>
    <row r="2" spans="1:26" ht="33" customHeigh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142" t="s">
        <v>112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9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>
      <c r="A5" s="143" t="s">
        <v>1</v>
      </c>
      <c r="B5" s="114"/>
      <c r="C5" s="114"/>
      <c r="D5" s="114"/>
      <c r="E5" s="114"/>
      <c r="F5" s="114"/>
      <c r="G5" s="114"/>
      <c r="H5" s="5"/>
      <c r="I5" s="5"/>
      <c r="J5" s="5"/>
      <c r="K5" s="5"/>
      <c r="L5" s="5"/>
      <c r="M5" s="5"/>
      <c r="N5" s="5"/>
      <c r="O5" s="5"/>
      <c r="P5" s="5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44" t="s">
        <v>2</v>
      </c>
      <c r="B6" s="136"/>
      <c r="C6" s="136"/>
      <c r="D6" s="136"/>
      <c r="E6" s="121"/>
      <c r="F6" s="7"/>
      <c r="G6" s="7"/>
      <c r="H6" s="5"/>
      <c r="I6" s="144" t="s">
        <v>3</v>
      </c>
      <c r="J6" s="136"/>
      <c r="K6" s="136"/>
      <c r="L6" s="136"/>
      <c r="M6" s="136"/>
      <c r="N6" s="121"/>
      <c r="O6" s="8"/>
      <c r="P6" s="7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2" customHeight="1">
      <c r="A7" s="148" t="s">
        <v>4</v>
      </c>
      <c r="B7" s="149"/>
      <c r="C7" s="150"/>
      <c r="D7" s="145" t="s">
        <v>107</v>
      </c>
      <c r="E7" s="146"/>
      <c r="F7" s="147"/>
      <c r="G7" s="114"/>
      <c r="H7" s="5"/>
      <c r="I7" s="147" t="s">
        <v>4</v>
      </c>
      <c r="J7" s="114"/>
      <c r="K7" s="114"/>
      <c r="L7" s="152"/>
      <c r="M7" s="158" t="str">
        <f>D7</f>
        <v>Operador de Documentos (noturno)</v>
      </c>
      <c r="N7" s="159"/>
      <c r="O7" s="147"/>
      <c r="P7" s="114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51"/>
      <c r="B8" s="114"/>
      <c r="C8" s="152"/>
      <c r="D8" s="9" t="s">
        <v>6</v>
      </c>
      <c r="E8" s="10" t="s">
        <v>7</v>
      </c>
      <c r="F8" s="11"/>
      <c r="G8" s="12"/>
      <c r="H8" s="5"/>
      <c r="I8" s="151"/>
      <c r="J8" s="114"/>
      <c r="K8" s="114"/>
      <c r="L8" s="152"/>
      <c r="M8" s="9" t="s">
        <v>6</v>
      </c>
      <c r="N8" s="10" t="s">
        <v>7</v>
      </c>
      <c r="O8" s="11"/>
      <c r="P8" s="12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53" t="s">
        <v>8</v>
      </c>
      <c r="B9" s="123"/>
      <c r="C9" s="124"/>
      <c r="D9" s="13"/>
      <c r="E9" s="14">
        <f>SUM(N9:N15)</f>
        <v>0</v>
      </c>
      <c r="F9" s="15"/>
      <c r="G9" s="16"/>
      <c r="H9" s="5"/>
      <c r="I9" s="160" t="s">
        <v>9</v>
      </c>
      <c r="J9" s="163" t="s">
        <v>10</v>
      </c>
      <c r="K9" s="123"/>
      <c r="L9" s="164"/>
      <c r="M9" s="17"/>
      <c r="N9" s="83"/>
      <c r="O9" s="18"/>
      <c r="P9" s="16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54" t="s">
        <v>108</v>
      </c>
      <c r="B10" s="128"/>
      <c r="C10" s="129"/>
      <c r="D10" s="19">
        <f>J41</f>
        <v>0.64160720000000016</v>
      </c>
      <c r="E10" s="20">
        <f>E9*J41</f>
        <v>0</v>
      </c>
      <c r="F10" s="15"/>
      <c r="G10" s="16"/>
      <c r="H10" s="5"/>
      <c r="I10" s="161"/>
      <c r="J10" s="165" t="s">
        <v>12</v>
      </c>
      <c r="K10" s="128"/>
      <c r="L10" s="134"/>
      <c r="M10" s="82"/>
      <c r="N10" s="21">
        <f>M10*N9</f>
        <v>0</v>
      </c>
      <c r="O10" s="18"/>
      <c r="P10" s="16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54" t="s">
        <v>13</v>
      </c>
      <c r="B11" s="128"/>
      <c r="C11" s="129"/>
      <c r="D11" s="19"/>
      <c r="E11" s="20">
        <f>SUM(N16:N22)</f>
        <v>0</v>
      </c>
      <c r="F11" s="15"/>
      <c r="G11" s="16"/>
      <c r="H11" s="22"/>
      <c r="I11" s="161"/>
      <c r="J11" s="165" t="s">
        <v>14</v>
      </c>
      <c r="K11" s="128"/>
      <c r="L11" s="134"/>
      <c r="M11" s="82"/>
      <c r="N11" s="21">
        <f>N9*M11</f>
        <v>0</v>
      </c>
      <c r="O11" s="18"/>
      <c r="P11" s="16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54" t="s">
        <v>15</v>
      </c>
      <c r="B12" s="128"/>
      <c r="C12" s="129"/>
      <c r="D12" s="19"/>
      <c r="E12" s="20">
        <f>SUM(N23:N26)</f>
        <v>0</v>
      </c>
      <c r="F12" s="15"/>
      <c r="G12" s="16"/>
      <c r="H12" s="5"/>
      <c r="I12" s="161"/>
      <c r="J12" s="165" t="s">
        <v>16</v>
      </c>
      <c r="K12" s="128"/>
      <c r="L12" s="134"/>
      <c r="M12" s="23"/>
      <c r="N12" s="84"/>
      <c r="O12" s="18"/>
      <c r="P12" s="16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55" t="s">
        <v>17</v>
      </c>
      <c r="B13" s="128"/>
      <c r="C13" s="156"/>
      <c r="D13" s="157">
        <f>SUM(E9:E12)</f>
        <v>0</v>
      </c>
      <c r="E13" s="156"/>
      <c r="F13" s="15"/>
      <c r="G13" s="16"/>
      <c r="H13" s="5"/>
      <c r="I13" s="161"/>
      <c r="J13" s="165" t="s">
        <v>18</v>
      </c>
      <c r="K13" s="128"/>
      <c r="L13" s="134"/>
      <c r="M13" s="23"/>
      <c r="N13" s="85"/>
      <c r="O13" s="18"/>
      <c r="P13" s="16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54" t="s">
        <v>109</v>
      </c>
      <c r="B14" s="128"/>
      <c r="C14" s="129"/>
      <c r="D14" s="81"/>
      <c r="E14" s="20">
        <f>D13*D14</f>
        <v>0</v>
      </c>
      <c r="F14" s="166"/>
      <c r="G14" s="114"/>
      <c r="H14" s="5"/>
      <c r="I14" s="161"/>
      <c r="J14" s="165" t="s">
        <v>20</v>
      </c>
      <c r="K14" s="128"/>
      <c r="L14" s="134"/>
      <c r="M14" s="23"/>
      <c r="N14" s="85"/>
      <c r="O14" s="106" t="s">
        <v>21</v>
      </c>
      <c r="P14" s="108" t="s">
        <v>22</v>
      </c>
      <c r="Q14" s="110" t="s">
        <v>23</v>
      </c>
      <c r="R14" s="112" t="s">
        <v>24</v>
      </c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54" t="s">
        <v>110</v>
      </c>
      <c r="B15" s="128"/>
      <c r="C15" s="129"/>
      <c r="D15" s="81"/>
      <c r="E15" s="20">
        <f>D15*(D13+E14)</f>
        <v>0</v>
      </c>
      <c r="F15" s="15"/>
      <c r="G15" s="16"/>
      <c r="H15" s="5"/>
      <c r="I15" s="162"/>
      <c r="J15" s="167" t="s">
        <v>26</v>
      </c>
      <c r="K15" s="168"/>
      <c r="L15" s="139"/>
      <c r="M15" s="24"/>
      <c r="N15" s="86"/>
      <c r="O15" s="107"/>
      <c r="P15" s="109"/>
      <c r="Q15" s="111"/>
      <c r="R15" s="11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55" t="s">
        <v>27</v>
      </c>
      <c r="B16" s="128"/>
      <c r="C16" s="156"/>
      <c r="D16" s="157">
        <f>SUM(E14:E15)</f>
        <v>0</v>
      </c>
      <c r="E16" s="156"/>
      <c r="F16" s="15"/>
      <c r="G16" s="16"/>
      <c r="H16" s="5"/>
      <c r="I16" s="160" t="s">
        <v>28</v>
      </c>
      <c r="J16" s="198" t="s">
        <v>29</v>
      </c>
      <c r="K16" s="199"/>
      <c r="L16" s="159"/>
      <c r="M16" s="25"/>
      <c r="N16" s="26">
        <f>IF(R16&lt;0,"0",R16)</f>
        <v>0</v>
      </c>
      <c r="O16" s="87"/>
      <c r="P16" s="88"/>
      <c r="Q16" s="89"/>
      <c r="R16" s="27">
        <f>(O16*P16)*(Q16)-(N9*0.06)</f>
        <v>0</v>
      </c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55" t="s">
        <v>30</v>
      </c>
      <c r="B17" s="128"/>
      <c r="C17" s="156"/>
      <c r="D17" s="157">
        <f>D13+D16</f>
        <v>0</v>
      </c>
      <c r="E17" s="156"/>
      <c r="F17" s="115"/>
      <c r="G17" s="114"/>
      <c r="H17" s="5"/>
      <c r="I17" s="161"/>
      <c r="J17" s="165" t="s">
        <v>31</v>
      </c>
      <c r="K17" s="128"/>
      <c r="L17" s="134"/>
      <c r="M17" s="23"/>
      <c r="N17" s="8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205" t="s">
        <v>111</v>
      </c>
      <c r="B18" s="206"/>
      <c r="C18" s="207"/>
      <c r="D18" s="28">
        <f>N35</f>
        <v>0</v>
      </c>
      <c r="E18" s="29">
        <f>((D13+D16)/(1-N35))*D18</f>
        <v>0</v>
      </c>
      <c r="F18" s="115"/>
      <c r="G18" s="114"/>
      <c r="H18" s="5"/>
      <c r="I18" s="161"/>
      <c r="J18" s="165" t="s">
        <v>33</v>
      </c>
      <c r="K18" s="128"/>
      <c r="L18" s="134"/>
      <c r="M18" s="23"/>
      <c r="N18" s="85"/>
      <c r="O18" s="18"/>
      <c r="P18" s="16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94" t="s">
        <v>34</v>
      </c>
      <c r="B19" s="175"/>
      <c r="C19" s="195"/>
      <c r="D19" s="196">
        <f>D17+E18</f>
        <v>0</v>
      </c>
      <c r="E19" s="195"/>
      <c r="F19" s="15"/>
      <c r="G19" s="16"/>
      <c r="H19" s="5"/>
      <c r="I19" s="161"/>
      <c r="J19" s="165" t="s">
        <v>35</v>
      </c>
      <c r="K19" s="128"/>
      <c r="L19" s="134"/>
      <c r="M19" s="23"/>
      <c r="N19" s="85"/>
      <c r="O19" s="113"/>
      <c r="P19" s="114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86" t="s">
        <v>36</v>
      </c>
      <c r="B20" s="187"/>
      <c r="C20" s="188"/>
      <c r="D20" s="197">
        <f>IF(D19=0,0,D19/E9)</f>
        <v>0</v>
      </c>
      <c r="E20" s="188"/>
      <c r="F20" s="115"/>
      <c r="G20" s="114"/>
      <c r="H20" s="5"/>
      <c r="I20" s="161"/>
      <c r="J20" s="165" t="s">
        <v>37</v>
      </c>
      <c r="K20" s="128"/>
      <c r="L20" s="134"/>
      <c r="M20" s="23"/>
      <c r="N20" s="85"/>
      <c r="O20" s="15"/>
      <c r="P20" s="30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31" t="s">
        <v>38</v>
      </c>
      <c r="B21" s="5"/>
      <c r="C21" s="5"/>
      <c r="D21" s="32"/>
      <c r="E21" s="5"/>
      <c r="F21" s="201"/>
      <c r="G21" s="114"/>
      <c r="H21" s="5"/>
      <c r="I21" s="161"/>
      <c r="J21" s="165" t="s">
        <v>39</v>
      </c>
      <c r="K21" s="128"/>
      <c r="L21" s="134"/>
      <c r="M21" s="23"/>
      <c r="N21" s="90"/>
      <c r="O21" s="15"/>
      <c r="P21" s="30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31" t="s">
        <v>40</v>
      </c>
      <c r="B22" s="5"/>
      <c r="C22" s="5"/>
      <c r="D22" s="32"/>
      <c r="E22" s="5"/>
      <c r="F22" s="5"/>
      <c r="G22" s="5"/>
      <c r="H22" s="1"/>
      <c r="I22" s="162"/>
      <c r="J22" s="167" t="s">
        <v>41</v>
      </c>
      <c r="K22" s="168"/>
      <c r="L22" s="139"/>
      <c r="M22" s="24"/>
      <c r="N22" s="86"/>
      <c r="O22" s="115"/>
      <c r="P22" s="114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31" t="s">
        <v>42</v>
      </c>
      <c r="B23" s="5"/>
      <c r="C23" s="5"/>
      <c r="D23" s="32"/>
      <c r="E23" s="5"/>
      <c r="F23" s="5"/>
      <c r="G23" s="5"/>
      <c r="H23" s="1"/>
      <c r="I23" s="160" t="s">
        <v>43</v>
      </c>
      <c r="J23" s="198" t="s">
        <v>44</v>
      </c>
      <c r="K23" s="199"/>
      <c r="L23" s="159"/>
      <c r="M23" s="25"/>
      <c r="N23" s="84"/>
      <c r="O23" s="115"/>
      <c r="P23" s="114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31" t="s">
        <v>45</v>
      </c>
      <c r="B24" s="5"/>
      <c r="C24" s="5"/>
      <c r="D24" s="32"/>
      <c r="E24" s="5"/>
      <c r="F24" s="5"/>
      <c r="G24" s="5"/>
      <c r="H24" s="1"/>
      <c r="I24" s="161"/>
      <c r="J24" s="165" t="s">
        <v>46</v>
      </c>
      <c r="K24" s="128"/>
      <c r="L24" s="134"/>
      <c r="M24" s="23"/>
      <c r="N24" s="85"/>
      <c r="O24" s="15"/>
      <c r="P24" s="16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33"/>
      <c r="B25" s="5"/>
      <c r="C25" s="5"/>
      <c r="D25" s="5"/>
      <c r="E25" s="5"/>
      <c r="F25" s="5"/>
      <c r="G25" s="5"/>
      <c r="H25" s="34"/>
      <c r="I25" s="161"/>
      <c r="J25" s="165" t="s">
        <v>47</v>
      </c>
      <c r="K25" s="128"/>
      <c r="L25" s="134"/>
      <c r="M25" s="23"/>
      <c r="N25" s="85"/>
      <c r="O25" s="115"/>
      <c r="P25" s="114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33"/>
      <c r="B26" s="5"/>
      <c r="C26" s="5"/>
      <c r="D26" s="5"/>
      <c r="E26" s="5"/>
      <c r="F26" s="5"/>
      <c r="G26" s="5"/>
      <c r="H26" s="5"/>
      <c r="I26" s="162"/>
      <c r="J26" s="167" t="s">
        <v>48</v>
      </c>
      <c r="K26" s="168"/>
      <c r="L26" s="139"/>
      <c r="M26" s="24"/>
      <c r="N26" s="86"/>
      <c r="O26" s="201"/>
      <c r="P26" s="114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5"/>
      <c r="C27" s="5"/>
      <c r="D27" s="5"/>
      <c r="E27" s="5"/>
      <c r="F27" s="5"/>
      <c r="G27" s="5"/>
      <c r="H27" s="5"/>
      <c r="I27" s="204" t="s">
        <v>49</v>
      </c>
      <c r="J27" s="136"/>
      <c r="K27" s="136"/>
      <c r="L27" s="121"/>
      <c r="M27" s="202">
        <f>SUM(N9:N26)</f>
        <v>0</v>
      </c>
      <c r="N27" s="12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33"/>
      <c r="B28" s="5"/>
      <c r="C28" s="5"/>
      <c r="D28" s="3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>
      <c r="A29" s="35" t="s">
        <v>50</v>
      </c>
      <c r="B29" s="35"/>
      <c r="C29" s="35"/>
      <c r="D29" s="35"/>
      <c r="E29" s="35"/>
      <c r="F29" s="5"/>
      <c r="G29" s="5"/>
      <c r="H29" s="22"/>
      <c r="I29" s="22"/>
      <c r="J29" s="22"/>
      <c r="K29" s="22"/>
      <c r="L29" s="35" t="s">
        <v>51</v>
      </c>
      <c r="M29" s="22"/>
      <c r="N29" s="22"/>
      <c r="O29" s="22"/>
      <c r="P29" s="22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>
      <c r="A30" s="189" t="s">
        <v>52</v>
      </c>
      <c r="B30" s="150"/>
      <c r="C30" s="140" t="s">
        <v>53</v>
      </c>
      <c r="D30" s="136"/>
      <c r="E30" s="121"/>
      <c r="F30" s="140" t="s">
        <v>54</v>
      </c>
      <c r="G30" s="136"/>
      <c r="H30" s="136"/>
      <c r="I30" s="136"/>
      <c r="J30" s="121"/>
      <c r="K30" s="37"/>
      <c r="L30" s="140" t="s">
        <v>55</v>
      </c>
      <c r="M30" s="121"/>
      <c r="N30" s="38" t="s">
        <v>56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39" t="s">
        <v>57</v>
      </c>
      <c r="B31" s="91">
        <v>0.2</v>
      </c>
      <c r="C31" s="190" t="s">
        <v>58</v>
      </c>
      <c r="D31" s="124"/>
      <c r="E31" s="94">
        <v>8.3299999999999999E-2</v>
      </c>
      <c r="F31" s="203" t="s">
        <v>59</v>
      </c>
      <c r="G31" s="123"/>
      <c r="H31" s="123"/>
      <c r="I31" s="124"/>
      <c r="J31" s="96"/>
      <c r="K31" s="32"/>
      <c r="L31" s="200" t="s">
        <v>60</v>
      </c>
      <c r="M31" s="159"/>
      <c r="N31" s="97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40" t="s">
        <v>61</v>
      </c>
      <c r="B32" s="92">
        <v>1.4999999999999999E-2</v>
      </c>
      <c r="C32" s="41" t="s">
        <v>62</v>
      </c>
      <c r="D32" s="42"/>
      <c r="E32" s="92"/>
      <c r="F32" s="133" t="s">
        <v>63</v>
      </c>
      <c r="G32" s="128"/>
      <c r="H32" s="128"/>
      <c r="I32" s="129"/>
      <c r="J32" s="43">
        <f>B36*J31</f>
        <v>0</v>
      </c>
      <c r="K32" s="32"/>
      <c r="L32" s="133" t="s">
        <v>64</v>
      </c>
      <c r="M32" s="134"/>
      <c r="N32" s="98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40" t="s">
        <v>65</v>
      </c>
      <c r="B33" s="92">
        <v>0.01</v>
      </c>
      <c r="C33" s="133" t="s">
        <v>66</v>
      </c>
      <c r="D33" s="129"/>
      <c r="E33" s="95">
        <v>0.1111</v>
      </c>
      <c r="F33" s="130" t="s">
        <v>67</v>
      </c>
      <c r="G33" s="131"/>
      <c r="H33" s="131"/>
      <c r="I33" s="132"/>
      <c r="J33" s="44">
        <f>(((0.08*0.5*0.9*(1+(5/56)+(5/56)+(1/3)*(5/56)))))</f>
        <v>4.3499999999999997E-2</v>
      </c>
      <c r="K33" s="5"/>
      <c r="L33" s="133" t="s">
        <v>68</v>
      </c>
      <c r="M33" s="134"/>
      <c r="N33" s="9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40" t="s">
        <v>69</v>
      </c>
      <c r="B34" s="92">
        <v>2E-3</v>
      </c>
      <c r="C34" s="191" t="s">
        <v>70</v>
      </c>
      <c r="D34" s="129"/>
      <c r="E34" s="95"/>
      <c r="F34" s="135" t="s">
        <v>71</v>
      </c>
      <c r="G34" s="136"/>
      <c r="H34" s="136"/>
      <c r="I34" s="137"/>
      <c r="J34" s="45">
        <f>SUM(J31:J33)</f>
        <v>4.3499999999999997E-2</v>
      </c>
      <c r="K34" s="5"/>
      <c r="L34" s="138" t="s">
        <v>72</v>
      </c>
      <c r="M34" s="139"/>
      <c r="N34" s="99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40" t="s">
        <v>73</v>
      </c>
      <c r="B35" s="92">
        <v>2.5000000000000001E-2</v>
      </c>
      <c r="C35" s="41" t="s">
        <v>74</v>
      </c>
      <c r="D35" s="42"/>
      <c r="E35" s="95"/>
      <c r="F35" s="36"/>
      <c r="G35" s="46"/>
      <c r="H35" s="46"/>
      <c r="I35" s="46"/>
      <c r="J35" s="46"/>
      <c r="K35" s="5"/>
      <c r="L35" s="135" t="s">
        <v>75</v>
      </c>
      <c r="M35" s="121"/>
      <c r="N35" s="47">
        <f>SUM(N31:N34)</f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40" t="s">
        <v>76</v>
      </c>
      <c r="B36" s="92">
        <v>0.08</v>
      </c>
      <c r="C36" s="41" t="s">
        <v>77</v>
      </c>
      <c r="D36" s="42"/>
      <c r="E36" s="92"/>
      <c r="F36" s="48"/>
      <c r="G36" s="49"/>
      <c r="H36" s="49"/>
      <c r="I36" s="49"/>
      <c r="J36" s="49"/>
      <c r="K36" s="5"/>
      <c r="L36" s="5"/>
      <c r="M36" s="5"/>
      <c r="N36" s="5"/>
      <c r="O36" s="5"/>
      <c r="P36" s="5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40" t="s">
        <v>78</v>
      </c>
      <c r="B37" s="92"/>
      <c r="C37" s="41" t="s">
        <v>79</v>
      </c>
      <c r="D37" s="42"/>
      <c r="E37" s="95"/>
      <c r="F37" s="140" t="s">
        <v>80</v>
      </c>
      <c r="G37" s="136"/>
      <c r="H37" s="136"/>
      <c r="I37" s="136"/>
      <c r="J37" s="121"/>
      <c r="K37" s="5"/>
      <c r="L37" s="5"/>
      <c r="M37" s="5"/>
      <c r="N37" s="5"/>
      <c r="O37" s="5"/>
      <c r="P37" s="5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50" t="s">
        <v>81</v>
      </c>
      <c r="B38" s="93">
        <v>6.0000000000000001E-3</v>
      </c>
      <c r="C38" s="192" t="s">
        <v>82</v>
      </c>
      <c r="D38" s="193"/>
      <c r="E38" s="93"/>
      <c r="F38" s="141" t="s">
        <v>83</v>
      </c>
      <c r="G38" s="136"/>
      <c r="H38" s="136"/>
      <c r="I38" s="137"/>
      <c r="J38" s="51">
        <f>B39*E39</f>
        <v>6.5707200000000021E-2</v>
      </c>
      <c r="K38" s="5"/>
      <c r="L38" s="52" t="s">
        <v>84</v>
      </c>
      <c r="M38" s="5"/>
      <c r="N38" s="5"/>
      <c r="O38" s="5"/>
      <c r="P38" s="5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53" t="s">
        <v>85</v>
      </c>
      <c r="B39" s="45">
        <f>SUM(B31:B38)</f>
        <v>0.33800000000000008</v>
      </c>
      <c r="C39" s="135" t="s">
        <v>86</v>
      </c>
      <c r="D39" s="137"/>
      <c r="E39" s="45">
        <f>SUM(E31:E38)</f>
        <v>0.19440000000000002</v>
      </c>
      <c r="F39" s="135" t="s">
        <v>87</v>
      </c>
      <c r="G39" s="136"/>
      <c r="H39" s="136"/>
      <c r="I39" s="137"/>
      <c r="J39" s="45">
        <f>SUM(J38)</f>
        <v>6.5707200000000021E-2</v>
      </c>
      <c r="K39" s="54"/>
      <c r="L39" s="55" t="s">
        <v>88</v>
      </c>
      <c r="M39" s="5"/>
      <c r="N39" s="5"/>
      <c r="O39" s="5"/>
      <c r="P39" s="5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56"/>
      <c r="B40" s="54"/>
      <c r="C40" s="56"/>
      <c r="D40" s="56"/>
      <c r="E40" s="56"/>
      <c r="F40" s="54"/>
      <c r="G40" s="56"/>
      <c r="H40" s="56"/>
      <c r="I40" s="56"/>
      <c r="J40" s="54"/>
      <c r="K40" s="54"/>
      <c r="L40" s="55" t="s">
        <v>89</v>
      </c>
      <c r="M40" s="5"/>
      <c r="N40" s="5"/>
      <c r="O40" s="5"/>
      <c r="P40" s="5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57" t="s">
        <v>90</v>
      </c>
      <c r="B41" s="58"/>
      <c r="C41" s="58"/>
      <c r="D41" s="58"/>
      <c r="E41" s="58"/>
      <c r="F41" s="58"/>
      <c r="G41" s="58"/>
      <c r="H41" s="58"/>
      <c r="I41" s="58"/>
      <c r="J41" s="59">
        <f>B39+E39+J34+J39</f>
        <v>0.64160720000000016</v>
      </c>
      <c r="K41" s="22"/>
      <c r="L41" s="22"/>
      <c r="M41" s="22"/>
      <c r="N41" s="22"/>
      <c r="O41" s="22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5"/>
      <c r="B42" s="5"/>
      <c r="C42" s="5"/>
      <c r="D42" s="32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9" customHeight="1">
      <c r="A43" s="60" t="s">
        <v>91</v>
      </c>
      <c r="B43" s="61"/>
      <c r="C43" s="61"/>
      <c r="D43" s="62"/>
      <c r="E43" s="61"/>
      <c r="F43" s="61"/>
      <c r="G43" s="61"/>
      <c r="H43" s="5"/>
      <c r="I43" s="169" t="s">
        <v>92</v>
      </c>
      <c r="J43" s="136"/>
      <c r="K43" s="136"/>
      <c r="L43" s="136"/>
      <c r="M43" s="136"/>
      <c r="N43" s="121"/>
      <c r="O43" s="5"/>
      <c r="P43" s="5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9" customHeight="1">
      <c r="A44" s="140" t="s">
        <v>4</v>
      </c>
      <c r="B44" s="137"/>
      <c r="C44" s="63" t="s">
        <v>93</v>
      </c>
      <c r="D44" s="63" t="s">
        <v>94</v>
      </c>
      <c r="E44" s="63" t="s">
        <v>95</v>
      </c>
      <c r="F44" s="120" t="s">
        <v>96</v>
      </c>
      <c r="G44" s="121"/>
      <c r="H44" s="5"/>
      <c r="I44" s="122" t="s">
        <v>97</v>
      </c>
      <c r="J44" s="123"/>
      <c r="K44" s="123"/>
      <c r="L44" s="123"/>
      <c r="M44" s="124"/>
      <c r="N44" s="101"/>
      <c r="O44" s="5"/>
      <c r="P44" s="5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70" t="str">
        <f>D7</f>
        <v>Operador de Documentos (noturno)</v>
      </c>
      <c r="B45" s="171"/>
      <c r="C45" s="100"/>
      <c r="D45" s="100"/>
      <c r="E45" s="65">
        <f>D19</f>
        <v>0</v>
      </c>
      <c r="F45" s="125"/>
      <c r="G45" s="126"/>
      <c r="H45" s="5"/>
      <c r="I45" s="127" t="s">
        <v>98</v>
      </c>
      <c r="J45" s="128"/>
      <c r="K45" s="128"/>
      <c r="L45" s="128"/>
      <c r="M45" s="129"/>
      <c r="N45" s="102"/>
      <c r="O45" s="5"/>
      <c r="P45" s="5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>
      <c r="A46" s="172" t="s">
        <v>99</v>
      </c>
      <c r="B46" s="149"/>
      <c r="C46" s="149"/>
      <c r="D46" s="149"/>
      <c r="E46" s="173"/>
      <c r="F46" s="116">
        <f>IF(D45=0,0,ROUND(((E45/D45)*F45),2))</f>
        <v>0</v>
      </c>
      <c r="G46" s="117"/>
      <c r="H46" s="5"/>
      <c r="I46" s="127" t="s">
        <v>100</v>
      </c>
      <c r="J46" s="128"/>
      <c r="K46" s="128"/>
      <c r="L46" s="128"/>
      <c r="M46" s="129"/>
      <c r="N46" s="103"/>
      <c r="O46" s="5"/>
      <c r="P46" s="5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174" t="s">
        <v>101</v>
      </c>
      <c r="B47" s="175"/>
      <c r="C47" s="175"/>
      <c r="D47" s="175"/>
      <c r="E47" s="176"/>
      <c r="F47" s="118">
        <f>F46*C45</f>
        <v>0</v>
      </c>
      <c r="G47" s="119"/>
      <c r="H47" s="5"/>
      <c r="I47" s="127" t="s">
        <v>102</v>
      </c>
      <c r="J47" s="128"/>
      <c r="K47" s="128"/>
      <c r="L47" s="128"/>
      <c r="M47" s="129"/>
      <c r="N47" s="104"/>
      <c r="O47" s="5"/>
      <c r="P47" s="5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177" t="s">
        <v>103</v>
      </c>
      <c r="B48" s="178"/>
      <c r="C48" s="178"/>
      <c r="D48" s="178"/>
      <c r="E48" s="179"/>
      <c r="F48" s="183">
        <f>F47*N48</f>
        <v>0</v>
      </c>
      <c r="G48" s="184"/>
      <c r="H48" s="5"/>
      <c r="I48" s="185" t="s">
        <v>104</v>
      </c>
      <c r="J48" s="131"/>
      <c r="K48" s="131"/>
      <c r="L48" s="131"/>
      <c r="M48" s="132"/>
      <c r="N48" s="10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5"/>
      <c r="B49" s="5"/>
      <c r="C49" s="32"/>
      <c r="D49" s="5"/>
      <c r="E49" s="5"/>
      <c r="F49" s="1"/>
      <c r="G49" s="1"/>
      <c r="H49" s="5"/>
      <c r="I49" s="1"/>
      <c r="J49" s="1"/>
      <c r="K49" s="1"/>
      <c r="L49" s="1"/>
      <c r="M49" s="1"/>
      <c r="N49" s="1"/>
      <c r="O49" s="1"/>
      <c r="P49" s="1" t="s">
        <v>105</v>
      </c>
      <c r="Q49" s="67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80" t="s">
        <v>106</v>
      </c>
      <c r="B50" s="181"/>
      <c r="C50" s="181"/>
      <c r="D50" s="181"/>
      <c r="E50" s="182"/>
      <c r="F50" s="1"/>
      <c r="G50" s="1"/>
      <c r="H50" s="6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"/>
      <c r="B51" s="1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3zKgXaXbupd7olrk+WQqjWFgZnbQl17gN03ZPcqQ4igLqoyrGHORdbvGCHRQaef3YGHavQF6PJu742bsCyG+Bg==" saltValue="RflnPc97yq/2Jgd4BWiHNg==" spinCount="100000" sheet="1" objects="1" scenarios="1"/>
  <mergeCells count="102">
    <mergeCell ref="A16:C16"/>
    <mergeCell ref="D16:E16"/>
    <mergeCell ref="D17:E17"/>
    <mergeCell ref="F17:G17"/>
    <mergeCell ref="F18:G18"/>
    <mergeCell ref="A17:C17"/>
    <mergeCell ref="A18:C18"/>
    <mergeCell ref="J20:L20"/>
    <mergeCell ref="J21:L21"/>
    <mergeCell ref="J16:L16"/>
    <mergeCell ref="J17:L17"/>
    <mergeCell ref="J18:L18"/>
    <mergeCell ref="J19:L19"/>
    <mergeCell ref="F20:G20"/>
    <mergeCell ref="F21:G21"/>
    <mergeCell ref="I16:I22"/>
    <mergeCell ref="I23:I26"/>
    <mergeCell ref="J23:L23"/>
    <mergeCell ref="J24:L24"/>
    <mergeCell ref="J25:L25"/>
    <mergeCell ref="J26:L26"/>
    <mergeCell ref="L31:M31"/>
    <mergeCell ref="L32:M32"/>
    <mergeCell ref="O25:P25"/>
    <mergeCell ref="O26:P26"/>
    <mergeCell ref="M27:N27"/>
    <mergeCell ref="F30:J30"/>
    <mergeCell ref="L30:M30"/>
    <mergeCell ref="F31:I31"/>
    <mergeCell ref="F32:I32"/>
    <mergeCell ref="I27:L27"/>
    <mergeCell ref="A20:C20"/>
    <mergeCell ref="A30:B30"/>
    <mergeCell ref="C30:E30"/>
    <mergeCell ref="C31:D31"/>
    <mergeCell ref="C33:D33"/>
    <mergeCell ref="C34:D34"/>
    <mergeCell ref="C38:D38"/>
    <mergeCell ref="A19:C19"/>
    <mergeCell ref="D19:E19"/>
    <mergeCell ref="D20:E20"/>
    <mergeCell ref="C39:D39"/>
    <mergeCell ref="A44:B44"/>
    <mergeCell ref="A45:B45"/>
    <mergeCell ref="A46:E46"/>
    <mergeCell ref="A47:E47"/>
    <mergeCell ref="A48:E48"/>
    <mergeCell ref="A50:E50"/>
    <mergeCell ref="F48:G48"/>
    <mergeCell ref="I47:M47"/>
    <mergeCell ref="I48:M48"/>
    <mergeCell ref="A10:C10"/>
    <mergeCell ref="A11:C11"/>
    <mergeCell ref="A12:C12"/>
    <mergeCell ref="A13:C13"/>
    <mergeCell ref="D13:E13"/>
    <mergeCell ref="I7:L8"/>
    <mergeCell ref="M7:N7"/>
    <mergeCell ref="I9:I15"/>
    <mergeCell ref="J9:L9"/>
    <mergeCell ref="J10:L10"/>
    <mergeCell ref="A14:C14"/>
    <mergeCell ref="F14:G14"/>
    <mergeCell ref="A15:C15"/>
    <mergeCell ref="J13:L13"/>
    <mergeCell ref="J14:L14"/>
    <mergeCell ref="J11:L11"/>
    <mergeCell ref="J12:L12"/>
    <mergeCell ref="J15:L15"/>
    <mergeCell ref="A3:R3"/>
    <mergeCell ref="A5:G5"/>
    <mergeCell ref="A6:E6"/>
    <mergeCell ref="I6:N6"/>
    <mergeCell ref="D7:E7"/>
    <mergeCell ref="F7:G7"/>
    <mergeCell ref="O7:P7"/>
    <mergeCell ref="A7:C8"/>
    <mergeCell ref="A9:C9"/>
    <mergeCell ref="O14:O15"/>
    <mergeCell ref="P14:P15"/>
    <mergeCell ref="Q14:Q15"/>
    <mergeCell ref="R14:R15"/>
    <mergeCell ref="O19:P19"/>
    <mergeCell ref="O22:P22"/>
    <mergeCell ref="O23:P23"/>
    <mergeCell ref="F46:G46"/>
    <mergeCell ref="F47:G47"/>
    <mergeCell ref="F44:G44"/>
    <mergeCell ref="I44:M44"/>
    <mergeCell ref="F45:G45"/>
    <mergeCell ref="I45:M45"/>
    <mergeCell ref="I46:M46"/>
    <mergeCell ref="F33:I33"/>
    <mergeCell ref="L33:M33"/>
    <mergeCell ref="F34:I34"/>
    <mergeCell ref="L34:M34"/>
    <mergeCell ref="L35:M35"/>
    <mergeCell ref="F37:J37"/>
    <mergeCell ref="F38:I38"/>
    <mergeCell ref="F39:I39"/>
    <mergeCell ref="I43:N43"/>
    <mergeCell ref="J22:L22"/>
  </mergeCells>
  <pageMargins left="0.51181102362204722" right="0.51181102362204722" top="0.51181102362204722" bottom="0.51181102362204722" header="0" footer="0"/>
  <pageSetup paperSize="9" orientation="landscape"/>
  <headerFooter>
    <oddHeader>&amp;L&amp;"Calibri"&amp;10&amp;K000000 #interna&amp;1#_x000D_000000 #pública#_x000D_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showGridLines="0" workbookViewId="0">
      <selection activeCell="O4" sqref="O4"/>
    </sheetView>
  </sheetViews>
  <sheetFormatPr defaultColWidth="14.42578125" defaultRowHeight="15" customHeight="1"/>
  <cols>
    <col min="1" max="1" width="27.7109375" customWidth="1"/>
    <col min="2" max="2" width="9.42578125" customWidth="1"/>
    <col min="3" max="3" width="12.7109375" customWidth="1"/>
    <col min="4" max="4" width="10.7109375" customWidth="1"/>
    <col min="5" max="5" width="11.7109375" customWidth="1"/>
    <col min="6" max="7" width="8.28515625" customWidth="1"/>
    <col min="8" max="8" width="5.7109375" customWidth="1"/>
    <col min="9" max="9" width="12.42578125" customWidth="1"/>
    <col min="10" max="10" width="7.7109375" customWidth="1"/>
    <col min="11" max="11" width="4.7109375" customWidth="1"/>
    <col min="12" max="12" width="19.42578125" customWidth="1"/>
    <col min="13" max="13" width="10.42578125" customWidth="1"/>
    <col min="14" max="14" width="16.7109375" customWidth="1"/>
    <col min="15" max="15" width="10.7109375" customWidth="1"/>
    <col min="16" max="16" width="9.7109375" customWidth="1"/>
    <col min="17" max="17" width="7.7109375" customWidth="1"/>
    <col min="18" max="18" width="10.7109375" customWidth="1"/>
    <col min="19" max="26" width="9.14062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1"/>
      <c r="S1" s="1"/>
      <c r="T1" s="1"/>
      <c r="U1" s="1"/>
      <c r="V1" s="1"/>
      <c r="W1" s="1"/>
      <c r="X1" s="1"/>
      <c r="Y1" s="1"/>
      <c r="Z1" s="1"/>
    </row>
    <row r="2" spans="1:26" ht="33" customHeigh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142" t="s">
        <v>120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9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>
      <c r="A5" s="143" t="s">
        <v>1</v>
      </c>
      <c r="B5" s="114"/>
      <c r="C5" s="114"/>
      <c r="D5" s="114"/>
      <c r="E5" s="114"/>
      <c r="F5" s="114"/>
      <c r="G5" s="114"/>
      <c r="H5" s="5"/>
      <c r="I5" s="5"/>
      <c r="J5" s="5"/>
      <c r="K5" s="5"/>
      <c r="L5" s="5"/>
      <c r="M5" s="5"/>
      <c r="N5" s="5"/>
      <c r="O5" s="5"/>
      <c r="P5" s="5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44" t="s">
        <v>2</v>
      </c>
      <c r="B6" s="136"/>
      <c r="C6" s="136"/>
      <c r="D6" s="136"/>
      <c r="E6" s="121"/>
      <c r="F6" s="7"/>
      <c r="G6" s="7"/>
      <c r="H6" s="5"/>
      <c r="I6" s="144" t="s">
        <v>3</v>
      </c>
      <c r="J6" s="136"/>
      <c r="K6" s="136"/>
      <c r="L6" s="136"/>
      <c r="M6" s="136"/>
      <c r="N6" s="121"/>
      <c r="O6" s="8"/>
      <c r="P6" s="7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2" customHeight="1">
      <c r="A7" s="148" t="s">
        <v>4</v>
      </c>
      <c r="B7" s="149"/>
      <c r="C7" s="150"/>
      <c r="D7" s="145" t="s">
        <v>113</v>
      </c>
      <c r="E7" s="146"/>
      <c r="F7" s="147"/>
      <c r="G7" s="114"/>
      <c r="H7" s="5"/>
      <c r="I7" s="147" t="s">
        <v>4</v>
      </c>
      <c r="J7" s="114"/>
      <c r="K7" s="114"/>
      <c r="L7" s="152"/>
      <c r="M7" s="158" t="str">
        <f>D7</f>
        <v>Operador de Laboratório</v>
      </c>
      <c r="N7" s="159"/>
      <c r="O7" s="147"/>
      <c r="P7" s="114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51"/>
      <c r="B8" s="114"/>
      <c r="C8" s="152"/>
      <c r="D8" s="9" t="s">
        <v>6</v>
      </c>
      <c r="E8" s="10" t="s">
        <v>7</v>
      </c>
      <c r="F8" s="11"/>
      <c r="G8" s="12"/>
      <c r="H8" s="5"/>
      <c r="I8" s="151"/>
      <c r="J8" s="114"/>
      <c r="K8" s="114"/>
      <c r="L8" s="152"/>
      <c r="M8" s="9" t="s">
        <v>6</v>
      </c>
      <c r="N8" s="10" t="s">
        <v>7</v>
      </c>
      <c r="O8" s="11"/>
      <c r="P8" s="12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53" t="s">
        <v>8</v>
      </c>
      <c r="B9" s="123"/>
      <c r="C9" s="124"/>
      <c r="D9" s="13"/>
      <c r="E9" s="14">
        <f>SUM(N9:N15)</f>
        <v>0</v>
      </c>
      <c r="F9" s="15"/>
      <c r="G9" s="16"/>
      <c r="H9" s="5"/>
      <c r="I9" s="160" t="s">
        <v>9</v>
      </c>
      <c r="J9" s="163" t="s">
        <v>10</v>
      </c>
      <c r="K9" s="123"/>
      <c r="L9" s="164"/>
      <c r="M9" s="17"/>
      <c r="N9" s="83"/>
      <c r="O9" s="18"/>
      <c r="P9" s="16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54" t="s">
        <v>114</v>
      </c>
      <c r="B10" s="128"/>
      <c r="C10" s="129"/>
      <c r="D10" s="19">
        <f>J41</f>
        <v>0.64160720000000016</v>
      </c>
      <c r="E10" s="20">
        <f>E9*J41</f>
        <v>0</v>
      </c>
      <c r="F10" s="15"/>
      <c r="G10" s="16"/>
      <c r="H10" s="5"/>
      <c r="I10" s="161"/>
      <c r="J10" s="165" t="s">
        <v>12</v>
      </c>
      <c r="K10" s="128"/>
      <c r="L10" s="134"/>
      <c r="M10" s="82"/>
      <c r="N10" s="21">
        <f>M10*N9</f>
        <v>0</v>
      </c>
      <c r="O10" s="18"/>
      <c r="P10" s="16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54" t="s">
        <v>13</v>
      </c>
      <c r="B11" s="128"/>
      <c r="C11" s="129"/>
      <c r="D11" s="19"/>
      <c r="E11" s="20">
        <f>SUM(N16:N22)</f>
        <v>0</v>
      </c>
      <c r="F11" s="15"/>
      <c r="G11" s="16"/>
      <c r="H11" s="22"/>
      <c r="I11" s="161"/>
      <c r="J11" s="165" t="s">
        <v>14</v>
      </c>
      <c r="K11" s="128"/>
      <c r="L11" s="134"/>
      <c r="M11" s="82"/>
      <c r="N11" s="21">
        <f>N9*M11</f>
        <v>0</v>
      </c>
      <c r="O11" s="18"/>
      <c r="P11" s="16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54" t="s">
        <v>15</v>
      </c>
      <c r="B12" s="128"/>
      <c r="C12" s="129"/>
      <c r="D12" s="19"/>
      <c r="E12" s="20">
        <f>SUM(N23:N26)</f>
        <v>0</v>
      </c>
      <c r="F12" s="15"/>
      <c r="G12" s="16"/>
      <c r="H12" s="5"/>
      <c r="I12" s="161"/>
      <c r="J12" s="165" t="s">
        <v>16</v>
      </c>
      <c r="K12" s="128"/>
      <c r="L12" s="134"/>
      <c r="M12" s="23"/>
      <c r="N12" s="84"/>
      <c r="O12" s="18"/>
      <c r="P12" s="16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55" t="s">
        <v>17</v>
      </c>
      <c r="B13" s="128"/>
      <c r="C13" s="156"/>
      <c r="D13" s="157">
        <f>SUM(E9:E12)</f>
        <v>0</v>
      </c>
      <c r="E13" s="156"/>
      <c r="F13" s="15"/>
      <c r="G13" s="16"/>
      <c r="H13" s="5"/>
      <c r="I13" s="161"/>
      <c r="J13" s="165" t="s">
        <v>18</v>
      </c>
      <c r="K13" s="128"/>
      <c r="L13" s="134"/>
      <c r="M13" s="23"/>
      <c r="N13" s="85"/>
      <c r="O13" s="18"/>
      <c r="P13" s="16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54" t="s">
        <v>115</v>
      </c>
      <c r="B14" s="128"/>
      <c r="C14" s="129"/>
      <c r="D14" s="81"/>
      <c r="E14" s="20">
        <f>D13*D14</f>
        <v>0</v>
      </c>
      <c r="F14" s="166"/>
      <c r="G14" s="114"/>
      <c r="H14" s="5"/>
      <c r="I14" s="161"/>
      <c r="J14" s="165" t="s">
        <v>20</v>
      </c>
      <c r="K14" s="128"/>
      <c r="L14" s="134"/>
      <c r="M14" s="23"/>
      <c r="N14" s="85"/>
      <c r="O14" s="106" t="s">
        <v>21</v>
      </c>
      <c r="P14" s="108" t="s">
        <v>22</v>
      </c>
      <c r="Q14" s="110" t="s">
        <v>23</v>
      </c>
      <c r="R14" s="112" t="s">
        <v>24</v>
      </c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54" t="s">
        <v>116</v>
      </c>
      <c r="B15" s="128"/>
      <c r="C15" s="129"/>
      <c r="D15" s="81"/>
      <c r="E15" s="20">
        <f>D15*(D13+E14)</f>
        <v>0</v>
      </c>
      <c r="F15" s="15"/>
      <c r="G15" s="16"/>
      <c r="H15" s="5"/>
      <c r="I15" s="162"/>
      <c r="J15" s="167" t="s">
        <v>26</v>
      </c>
      <c r="K15" s="168"/>
      <c r="L15" s="139"/>
      <c r="M15" s="24"/>
      <c r="N15" s="86"/>
      <c r="O15" s="107"/>
      <c r="P15" s="109"/>
      <c r="Q15" s="111"/>
      <c r="R15" s="11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55" t="s">
        <v>27</v>
      </c>
      <c r="B16" s="128"/>
      <c r="C16" s="156"/>
      <c r="D16" s="157">
        <f>SUM(E14:E15)</f>
        <v>0</v>
      </c>
      <c r="E16" s="156"/>
      <c r="F16" s="15"/>
      <c r="G16" s="16"/>
      <c r="H16" s="5"/>
      <c r="I16" s="160" t="s">
        <v>28</v>
      </c>
      <c r="J16" s="198" t="s">
        <v>29</v>
      </c>
      <c r="K16" s="199"/>
      <c r="L16" s="159"/>
      <c r="M16" s="25"/>
      <c r="N16" s="26">
        <f>IF(R16&lt;0,"0",R16)</f>
        <v>0</v>
      </c>
      <c r="O16" s="87"/>
      <c r="P16" s="88"/>
      <c r="Q16" s="89"/>
      <c r="R16" s="27">
        <f>(O16*P16)*(Q16)-(N9*0.06)</f>
        <v>0</v>
      </c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55" t="s">
        <v>30</v>
      </c>
      <c r="B17" s="128"/>
      <c r="C17" s="156"/>
      <c r="D17" s="157">
        <f>D13+D16</f>
        <v>0</v>
      </c>
      <c r="E17" s="156"/>
      <c r="F17" s="115"/>
      <c r="G17" s="114"/>
      <c r="H17" s="5"/>
      <c r="I17" s="161"/>
      <c r="J17" s="165" t="s">
        <v>31</v>
      </c>
      <c r="K17" s="128"/>
      <c r="L17" s="134"/>
      <c r="M17" s="23"/>
      <c r="N17" s="8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205" t="s">
        <v>117</v>
      </c>
      <c r="B18" s="206"/>
      <c r="C18" s="207"/>
      <c r="D18" s="28">
        <f>N35</f>
        <v>0</v>
      </c>
      <c r="E18" s="29">
        <f>((D13+D16)/(1-N35))*D18</f>
        <v>0</v>
      </c>
      <c r="F18" s="115"/>
      <c r="G18" s="114"/>
      <c r="H18" s="5"/>
      <c r="I18" s="161"/>
      <c r="J18" s="165" t="s">
        <v>33</v>
      </c>
      <c r="K18" s="128"/>
      <c r="L18" s="134"/>
      <c r="M18" s="23"/>
      <c r="N18" s="85"/>
      <c r="O18" s="18"/>
      <c r="P18" s="16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94" t="s">
        <v>34</v>
      </c>
      <c r="B19" s="175"/>
      <c r="C19" s="195"/>
      <c r="D19" s="196">
        <f>D17+E18</f>
        <v>0</v>
      </c>
      <c r="E19" s="195"/>
      <c r="F19" s="15"/>
      <c r="G19" s="16"/>
      <c r="H19" s="5"/>
      <c r="I19" s="161"/>
      <c r="J19" s="165" t="s">
        <v>35</v>
      </c>
      <c r="K19" s="128"/>
      <c r="L19" s="134"/>
      <c r="M19" s="23"/>
      <c r="N19" s="85"/>
      <c r="O19" s="113"/>
      <c r="P19" s="114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86" t="s">
        <v>36</v>
      </c>
      <c r="B20" s="187"/>
      <c r="C20" s="188"/>
      <c r="D20" s="197">
        <f>IF(D19=0,0,D19/E9)</f>
        <v>0</v>
      </c>
      <c r="E20" s="188"/>
      <c r="F20" s="115"/>
      <c r="G20" s="114"/>
      <c r="H20" s="5"/>
      <c r="I20" s="161"/>
      <c r="J20" s="165" t="s">
        <v>37</v>
      </c>
      <c r="K20" s="128"/>
      <c r="L20" s="134"/>
      <c r="M20" s="23"/>
      <c r="N20" s="85"/>
      <c r="O20" s="15"/>
      <c r="P20" s="30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31" t="s">
        <v>38</v>
      </c>
      <c r="B21" s="5"/>
      <c r="C21" s="5"/>
      <c r="D21" s="32"/>
      <c r="E21" s="5"/>
      <c r="F21" s="201"/>
      <c r="G21" s="114"/>
      <c r="H21" s="5"/>
      <c r="I21" s="161"/>
      <c r="J21" s="165" t="s">
        <v>39</v>
      </c>
      <c r="K21" s="128"/>
      <c r="L21" s="134"/>
      <c r="M21" s="23"/>
      <c r="N21" s="90"/>
      <c r="O21" s="15"/>
      <c r="P21" s="30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31" t="s">
        <v>40</v>
      </c>
      <c r="B22" s="5"/>
      <c r="C22" s="5"/>
      <c r="D22" s="32"/>
      <c r="E22" s="5"/>
      <c r="F22" s="5"/>
      <c r="G22" s="5"/>
      <c r="H22" s="1"/>
      <c r="I22" s="162"/>
      <c r="J22" s="167" t="s">
        <v>41</v>
      </c>
      <c r="K22" s="168"/>
      <c r="L22" s="139"/>
      <c r="M22" s="24"/>
      <c r="N22" s="86"/>
      <c r="O22" s="115"/>
      <c r="P22" s="114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31" t="s">
        <v>42</v>
      </c>
      <c r="B23" s="5"/>
      <c r="C23" s="5"/>
      <c r="D23" s="32"/>
      <c r="E23" s="5"/>
      <c r="F23" s="5"/>
      <c r="G23" s="5"/>
      <c r="H23" s="1"/>
      <c r="I23" s="160" t="s">
        <v>43</v>
      </c>
      <c r="J23" s="198" t="s">
        <v>44</v>
      </c>
      <c r="K23" s="199"/>
      <c r="L23" s="159"/>
      <c r="M23" s="25"/>
      <c r="N23" s="84"/>
      <c r="O23" s="115"/>
      <c r="P23" s="114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31" t="s">
        <v>45</v>
      </c>
      <c r="B24" s="5"/>
      <c r="C24" s="5"/>
      <c r="D24" s="32"/>
      <c r="E24" s="5"/>
      <c r="F24" s="5"/>
      <c r="G24" s="5"/>
      <c r="H24" s="1"/>
      <c r="I24" s="161"/>
      <c r="J24" s="165" t="s">
        <v>46</v>
      </c>
      <c r="K24" s="128"/>
      <c r="L24" s="134"/>
      <c r="M24" s="23"/>
      <c r="N24" s="85"/>
      <c r="O24" s="15"/>
      <c r="P24" s="16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33"/>
      <c r="B25" s="5"/>
      <c r="C25" s="5"/>
      <c r="D25" s="5"/>
      <c r="E25" s="5"/>
      <c r="F25" s="5"/>
      <c r="G25" s="5"/>
      <c r="H25" s="34"/>
      <c r="I25" s="161"/>
      <c r="J25" s="165" t="s">
        <v>47</v>
      </c>
      <c r="K25" s="128"/>
      <c r="L25" s="134"/>
      <c r="M25" s="23"/>
      <c r="N25" s="85"/>
      <c r="O25" s="115"/>
      <c r="P25" s="114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33"/>
      <c r="B26" s="5"/>
      <c r="C26" s="5"/>
      <c r="D26" s="5"/>
      <c r="E26" s="5"/>
      <c r="F26" s="5"/>
      <c r="G26" s="5"/>
      <c r="H26" s="5"/>
      <c r="I26" s="162"/>
      <c r="J26" s="167" t="s">
        <v>48</v>
      </c>
      <c r="K26" s="168"/>
      <c r="L26" s="139"/>
      <c r="M26" s="24"/>
      <c r="N26" s="86"/>
      <c r="O26" s="201"/>
      <c r="P26" s="114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5"/>
      <c r="C27" s="5"/>
      <c r="D27" s="5"/>
      <c r="E27" s="5"/>
      <c r="F27" s="5"/>
      <c r="G27" s="5"/>
      <c r="H27" s="5"/>
      <c r="I27" s="204" t="s">
        <v>49</v>
      </c>
      <c r="J27" s="136"/>
      <c r="K27" s="136"/>
      <c r="L27" s="121"/>
      <c r="M27" s="202">
        <f>SUM(N9:N26)</f>
        <v>0</v>
      </c>
      <c r="N27" s="12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33"/>
      <c r="B28" s="5"/>
      <c r="C28" s="5"/>
      <c r="D28" s="3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>
      <c r="A29" s="35" t="s">
        <v>50</v>
      </c>
      <c r="B29" s="35"/>
      <c r="C29" s="35"/>
      <c r="D29" s="35"/>
      <c r="E29" s="35"/>
      <c r="F29" s="5"/>
      <c r="G29" s="5"/>
      <c r="H29" s="22"/>
      <c r="I29" s="22"/>
      <c r="J29" s="22"/>
      <c r="K29" s="22"/>
      <c r="L29" s="35" t="s">
        <v>51</v>
      </c>
      <c r="M29" s="22"/>
      <c r="N29" s="22"/>
      <c r="O29" s="22"/>
      <c r="P29" s="22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>
      <c r="A30" s="189" t="s">
        <v>52</v>
      </c>
      <c r="B30" s="150"/>
      <c r="C30" s="140" t="s">
        <v>53</v>
      </c>
      <c r="D30" s="136"/>
      <c r="E30" s="121"/>
      <c r="F30" s="140" t="s">
        <v>54</v>
      </c>
      <c r="G30" s="136"/>
      <c r="H30" s="136"/>
      <c r="I30" s="136"/>
      <c r="J30" s="121"/>
      <c r="K30" s="37"/>
      <c r="L30" s="140" t="s">
        <v>55</v>
      </c>
      <c r="M30" s="121"/>
      <c r="N30" s="38" t="s">
        <v>56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39" t="s">
        <v>57</v>
      </c>
      <c r="B31" s="91">
        <v>0.2</v>
      </c>
      <c r="C31" s="190" t="s">
        <v>58</v>
      </c>
      <c r="D31" s="124"/>
      <c r="E31" s="94">
        <v>8.3299999999999999E-2</v>
      </c>
      <c r="F31" s="203" t="s">
        <v>59</v>
      </c>
      <c r="G31" s="123"/>
      <c r="H31" s="123"/>
      <c r="I31" s="124"/>
      <c r="J31" s="96"/>
      <c r="K31" s="32"/>
      <c r="L31" s="200" t="s">
        <v>60</v>
      </c>
      <c r="M31" s="159"/>
      <c r="N31" s="97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40" t="s">
        <v>61</v>
      </c>
      <c r="B32" s="92">
        <v>1.4999999999999999E-2</v>
      </c>
      <c r="C32" s="41" t="s">
        <v>62</v>
      </c>
      <c r="D32" s="42"/>
      <c r="E32" s="92"/>
      <c r="F32" s="133" t="s">
        <v>63</v>
      </c>
      <c r="G32" s="128"/>
      <c r="H32" s="128"/>
      <c r="I32" s="129"/>
      <c r="J32" s="43">
        <f>B36*J31</f>
        <v>0</v>
      </c>
      <c r="K32" s="32"/>
      <c r="L32" s="133" t="s">
        <v>64</v>
      </c>
      <c r="M32" s="134"/>
      <c r="N32" s="98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40" t="s">
        <v>65</v>
      </c>
      <c r="B33" s="92">
        <v>0.01</v>
      </c>
      <c r="C33" s="133" t="s">
        <v>66</v>
      </c>
      <c r="D33" s="129"/>
      <c r="E33" s="95">
        <v>0.1111</v>
      </c>
      <c r="F33" s="130" t="s">
        <v>67</v>
      </c>
      <c r="G33" s="131"/>
      <c r="H33" s="131"/>
      <c r="I33" s="132"/>
      <c r="J33" s="44">
        <f>(((0.08*0.5*0.9*(1+(5/56)+(5/56)+(1/3)*(5/56)))))</f>
        <v>4.3499999999999997E-2</v>
      </c>
      <c r="K33" s="5"/>
      <c r="L33" s="133" t="s">
        <v>68</v>
      </c>
      <c r="M33" s="134"/>
      <c r="N33" s="9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40" t="s">
        <v>69</v>
      </c>
      <c r="B34" s="92">
        <v>2E-3</v>
      </c>
      <c r="C34" s="191" t="s">
        <v>70</v>
      </c>
      <c r="D34" s="129"/>
      <c r="E34" s="95"/>
      <c r="F34" s="135" t="s">
        <v>71</v>
      </c>
      <c r="G34" s="136"/>
      <c r="H34" s="136"/>
      <c r="I34" s="137"/>
      <c r="J34" s="45">
        <f>SUM(J31:J33)</f>
        <v>4.3499999999999997E-2</v>
      </c>
      <c r="K34" s="5"/>
      <c r="L34" s="138" t="s">
        <v>72</v>
      </c>
      <c r="M34" s="139"/>
      <c r="N34" s="99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40" t="s">
        <v>73</v>
      </c>
      <c r="B35" s="92">
        <v>2.5000000000000001E-2</v>
      </c>
      <c r="C35" s="41" t="s">
        <v>74</v>
      </c>
      <c r="D35" s="42"/>
      <c r="E35" s="95"/>
      <c r="F35" s="36"/>
      <c r="G35" s="46"/>
      <c r="H35" s="46"/>
      <c r="I35" s="46"/>
      <c r="J35" s="46"/>
      <c r="K35" s="5"/>
      <c r="L35" s="135" t="s">
        <v>75</v>
      </c>
      <c r="M35" s="121"/>
      <c r="N35" s="47">
        <f>SUM(N31:N34)</f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40" t="s">
        <v>76</v>
      </c>
      <c r="B36" s="92">
        <v>0.08</v>
      </c>
      <c r="C36" s="41" t="s">
        <v>77</v>
      </c>
      <c r="D36" s="42"/>
      <c r="E36" s="92"/>
      <c r="F36" s="48"/>
      <c r="G36" s="49"/>
      <c r="H36" s="49"/>
      <c r="I36" s="49"/>
      <c r="J36" s="49"/>
      <c r="K36" s="5"/>
      <c r="L36" s="5"/>
      <c r="M36" s="5"/>
      <c r="N36" s="5"/>
      <c r="O36" s="5"/>
      <c r="P36" s="5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40" t="s">
        <v>78</v>
      </c>
      <c r="B37" s="92"/>
      <c r="C37" s="41" t="s">
        <v>79</v>
      </c>
      <c r="D37" s="42"/>
      <c r="E37" s="95"/>
      <c r="F37" s="140" t="s">
        <v>80</v>
      </c>
      <c r="G37" s="136"/>
      <c r="H37" s="136"/>
      <c r="I37" s="136"/>
      <c r="J37" s="121"/>
      <c r="K37" s="5"/>
      <c r="L37" s="5"/>
      <c r="M37" s="5"/>
      <c r="N37" s="5"/>
      <c r="O37" s="5"/>
      <c r="P37" s="5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50" t="s">
        <v>81</v>
      </c>
      <c r="B38" s="93">
        <v>6.0000000000000001E-3</v>
      </c>
      <c r="C38" s="192" t="s">
        <v>82</v>
      </c>
      <c r="D38" s="193"/>
      <c r="E38" s="93"/>
      <c r="F38" s="141" t="s">
        <v>83</v>
      </c>
      <c r="G38" s="136"/>
      <c r="H38" s="136"/>
      <c r="I38" s="137"/>
      <c r="J38" s="51">
        <f>B39*E39</f>
        <v>6.5707200000000021E-2</v>
      </c>
      <c r="K38" s="5"/>
      <c r="L38" s="52" t="s">
        <v>84</v>
      </c>
      <c r="M38" s="5"/>
      <c r="N38" s="5"/>
      <c r="O38" s="5"/>
      <c r="P38" s="5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53" t="s">
        <v>85</v>
      </c>
      <c r="B39" s="45">
        <f>SUM(B31:B38)</f>
        <v>0.33800000000000008</v>
      </c>
      <c r="C39" s="135" t="s">
        <v>86</v>
      </c>
      <c r="D39" s="137"/>
      <c r="E39" s="45">
        <f>SUM(E31:E38)</f>
        <v>0.19440000000000002</v>
      </c>
      <c r="F39" s="135" t="s">
        <v>87</v>
      </c>
      <c r="G39" s="136"/>
      <c r="H39" s="136"/>
      <c r="I39" s="137"/>
      <c r="J39" s="45">
        <f>SUM(J38)</f>
        <v>6.5707200000000021E-2</v>
      </c>
      <c r="K39" s="54"/>
      <c r="L39" s="55" t="s">
        <v>88</v>
      </c>
      <c r="M39" s="5"/>
      <c r="N39" s="5"/>
      <c r="O39" s="5"/>
      <c r="P39" s="5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56"/>
      <c r="B40" s="54"/>
      <c r="C40" s="56"/>
      <c r="D40" s="56"/>
      <c r="E40" s="56"/>
      <c r="F40" s="54"/>
      <c r="G40" s="56"/>
      <c r="H40" s="56"/>
      <c r="I40" s="56"/>
      <c r="J40" s="54"/>
      <c r="K40" s="54"/>
      <c r="L40" s="55" t="s">
        <v>89</v>
      </c>
      <c r="M40" s="5"/>
      <c r="N40" s="5"/>
      <c r="O40" s="5"/>
      <c r="P40" s="5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57" t="s">
        <v>90</v>
      </c>
      <c r="B41" s="58"/>
      <c r="C41" s="58"/>
      <c r="D41" s="58"/>
      <c r="E41" s="58"/>
      <c r="F41" s="58"/>
      <c r="G41" s="58"/>
      <c r="H41" s="58"/>
      <c r="I41" s="58"/>
      <c r="J41" s="59">
        <f>B39+E39+J34+J39</f>
        <v>0.64160720000000016</v>
      </c>
      <c r="K41" s="22"/>
      <c r="L41" s="22"/>
      <c r="M41" s="22"/>
      <c r="N41" s="22"/>
      <c r="O41" s="22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5"/>
      <c r="B42" s="5"/>
      <c r="C42" s="5"/>
      <c r="D42" s="32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9" customHeight="1">
      <c r="A43" s="60" t="s">
        <v>91</v>
      </c>
      <c r="B43" s="61"/>
      <c r="C43" s="61"/>
      <c r="D43" s="62"/>
      <c r="E43" s="61"/>
      <c r="F43" s="61"/>
      <c r="G43" s="61"/>
      <c r="H43" s="5"/>
      <c r="I43" s="169" t="s">
        <v>92</v>
      </c>
      <c r="J43" s="136"/>
      <c r="K43" s="136"/>
      <c r="L43" s="136"/>
      <c r="M43" s="136"/>
      <c r="N43" s="121"/>
      <c r="O43" s="5"/>
      <c r="P43" s="5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9" customHeight="1">
      <c r="A44" s="140" t="s">
        <v>4</v>
      </c>
      <c r="B44" s="137"/>
      <c r="C44" s="63" t="s">
        <v>93</v>
      </c>
      <c r="D44" s="63" t="s">
        <v>94</v>
      </c>
      <c r="E44" s="63" t="s">
        <v>95</v>
      </c>
      <c r="F44" s="120" t="s">
        <v>96</v>
      </c>
      <c r="G44" s="121"/>
      <c r="H44" s="5"/>
      <c r="I44" s="122" t="s">
        <v>97</v>
      </c>
      <c r="J44" s="123"/>
      <c r="K44" s="123"/>
      <c r="L44" s="123"/>
      <c r="M44" s="124"/>
      <c r="N44" s="101"/>
      <c r="O44" s="5"/>
      <c r="P44" s="5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70" t="str">
        <f>D7</f>
        <v>Operador de Laboratório</v>
      </c>
      <c r="B45" s="171"/>
      <c r="C45" s="100"/>
      <c r="D45" s="100"/>
      <c r="E45" s="65">
        <f>D19</f>
        <v>0</v>
      </c>
      <c r="F45" s="125"/>
      <c r="G45" s="126"/>
      <c r="H45" s="5"/>
      <c r="I45" s="127" t="s">
        <v>98</v>
      </c>
      <c r="J45" s="128"/>
      <c r="K45" s="128"/>
      <c r="L45" s="128"/>
      <c r="M45" s="129"/>
      <c r="N45" s="102"/>
      <c r="O45" s="5"/>
      <c r="P45" s="5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>
      <c r="A46" s="172" t="s">
        <v>99</v>
      </c>
      <c r="B46" s="149"/>
      <c r="C46" s="149"/>
      <c r="D46" s="149"/>
      <c r="E46" s="173"/>
      <c r="F46" s="116">
        <f>IF(D45=0,0,ROUND(((E45/D45)*F45),2))</f>
        <v>0</v>
      </c>
      <c r="G46" s="117"/>
      <c r="H46" s="5"/>
      <c r="I46" s="127" t="s">
        <v>100</v>
      </c>
      <c r="J46" s="128"/>
      <c r="K46" s="128"/>
      <c r="L46" s="128"/>
      <c r="M46" s="129"/>
      <c r="N46" s="103"/>
      <c r="O46" s="5"/>
      <c r="P46" s="5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174" t="s">
        <v>118</v>
      </c>
      <c r="B47" s="175"/>
      <c r="C47" s="175"/>
      <c r="D47" s="175"/>
      <c r="E47" s="176"/>
      <c r="F47" s="118">
        <f>F46*C45</f>
        <v>0</v>
      </c>
      <c r="G47" s="119"/>
      <c r="H47" s="5"/>
      <c r="I47" s="127" t="s">
        <v>102</v>
      </c>
      <c r="J47" s="128"/>
      <c r="K47" s="128"/>
      <c r="L47" s="128"/>
      <c r="M47" s="129"/>
      <c r="N47" s="104"/>
      <c r="O47" s="5"/>
      <c r="P47" s="5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177" t="s">
        <v>119</v>
      </c>
      <c r="B48" s="178"/>
      <c r="C48" s="178"/>
      <c r="D48" s="178"/>
      <c r="E48" s="179"/>
      <c r="F48" s="183">
        <f>F47*N48</f>
        <v>0</v>
      </c>
      <c r="G48" s="184"/>
      <c r="H48" s="5"/>
      <c r="I48" s="185" t="s">
        <v>104</v>
      </c>
      <c r="J48" s="131"/>
      <c r="K48" s="131"/>
      <c r="L48" s="131"/>
      <c r="M48" s="132"/>
      <c r="N48" s="10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5"/>
      <c r="B49" s="5"/>
      <c r="C49" s="32"/>
      <c r="D49" s="5"/>
      <c r="E49" s="5"/>
      <c r="F49" s="1"/>
      <c r="G49" s="1"/>
      <c r="H49" s="5"/>
      <c r="I49" s="1"/>
      <c r="J49" s="1"/>
      <c r="K49" s="1"/>
      <c r="L49" s="1"/>
      <c r="M49" s="1"/>
      <c r="N49" s="1"/>
      <c r="O49" s="1"/>
      <c r="P49" s="1" t="s">
        <v>105</v>
      </c>
      <c r="Q49" s="67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80" t="s">
        <v>106</v>
      </c>
      <c r="B50" s="181"/>
      <c r="C50" s="181"/>
      <c r="D50" s="181"/>
      <c r="E50" s="182"/>
      <c r="F50" s="1"/>
      <c r="G50" s="1"/>
      <c r="H50" s="6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"/>
      <c r="B51" s="1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NREh/vMl5UHBb/hHC2w7eCJcv28Y3nu+Igi7nn2oK5wFus7Mxo9YmBIJD9eTPAWhu5A3PgK86XwyNlNIRB/Usw==" saltValue="iXm/87HfyEbM3Nf/3yuOEA==" spinCount="100000" sheet="1" objects="1" scenarios="1"/>
  <mergeCells count="102">
    <mergeCell ref="A16:C16"/>
    <mergeCell ref="D16:E16"/>
    <mergeCell ref="D17:E17"/>
    <mergeCell ref="F17:G17"/>
    <mergeCell ref="F18:G18"/>
    <mergeCell ref="A17:C17"/>
    <mergeCell ref="A18:C18"/>
    <mergeCell ref="J20:L20"/>
    <mergeCell ref="J21:L21"/>
    <mergeCell ref="J16:L16"/>
    <mergeCell ref="J17:L17"/>
    <mergeCell ref="J18:L18"/>
    <mergeCell ref="J19:L19"/>
    <mergeCell ref="F20:G20"/>
    <mergeCell ref="F21:G21"/>
    <mergeCell ref="I16:I22"/>
    <mergeCell ref="I23:I26"/>
    <mergeCell ref="J23:L23"/>
    <mergeCell ref="J24:L24"/>
    <mergeCell ref="J25:L25"/>
    <mergeCell ref="J26:L26"/>
    <mergeCell ref="L31:M31"/>
    <mergeCell ref="L32:M32"/>
    <mergeCell ref="O25:P25"/>
    <mergeCell ref="O26:P26"/>
    <mergeCell ref="M27:N27"/>
    <mergeCell ref="F30:J30"/>
    <mergeCell ref="L30:M30"/>
    <mergeCell ref="F31:I31"/>
    <mergeCell ref="F32:I32"/>
    <mergeCell ref="I27:L27"/>
    <mergeCell ref="A20:C20"/>
    <mergeCell ref="A30:B30"/>
    <mergeCell ref="C30:E30"/>
    <mergeCell ref="C31:D31"/>
    <mergeCell ref="C33:D33"/>
    <mergeCell ref="C34:D34"/>
    <mergeCell ref="C38:D38"/>
    <mergeCell ref="A19:C19"/>
    <mergeCell ref="D19:E19"/>
    <mergeCell ref="D20:E20"/>
    <mergeCell ref="C39:D39"/>
    <mergeCell ref="A44:B44"/>
    <mergeCell ref="A45:B45"/>
    <mergeCell ref="A46:E46"/>
    <mergeCell ref="A47:E47"/>
    <mergeCell ref="A48:E48"/>
    <mergeCell ref="A50:E50"/>
    <mergeCell ref="F48:G48"/>
    <mergeCell ref="I47:M47"/>
    <mergeCell ref="I48:M48"/>
    <mergeCell ref="A10:C10"/>
    <mergeCell ref="A11:C11"/>
    <mergeCell ref="A12:C12"/>
    <mergeCell ref="A13:C13"/>
    <mergeCell ref="D13:E13"/>
    <mergeCell ref="I7:L8"/>
    <mergeCell ref="M7:N7"/>
    <mergeCell ref="I9:I15"/>
    <mergeCell ref="J9:L9"/>
    <mergeCell ref="J10:L10"/>
    <mergeCell ref="A14:C14"/>
    <mergeCell ref="F14:G14"/>
    <mergeCell ref="A15:C15"/>
    <mergeCell ref="J13:L13"/>
    <mergeCell ref="J14:L14"/>
    <mergeCell ref="J11:L11"/>
    <mergeCell ref="J12:L12"/>
    <mergeCell ref="J15:L15"/>
    <mergeCell ref="A3:R3"/>
    <mergeCell ref="A5:G5"/>
    <mergeCell ref="A6:E6"/>
    <mergeCell ref="I6:N6"/>
    <mergeCell ref="D7:E7"/>
    <mergeCell ref="F7:G7"/>
    <mergeCell ref="O7:P7"/>
    <mergeCell ref="A7:C8"/>
    <mergeCell ref="A9:C9"/>
    <mergeCell ref="O14:O15"/>
    <mergeCell ref="P14:P15"/>
    <mergeCell ref="Q14:Q15"/>
    <mergeCell ref="R14:R15"/>
    <mergeCell ref="O19:P19"/>
    <mergeCell ref="O22:P22"/>
    <mergeCell ref="O23:P23"/>
    <mergeCell ref="F46:G46"/>
    <mergeCell ref="F47:G47"/>
    <mergeCell ref="F44:G44"/>
    <mergeCell ref="I44:M44"/>
    <mergeCell ref="F45:G45"/>
    <mergeCell ref="I45:M45"/>
    <mergeCell ref="I46:M46"/>
    <mergeCell ref="F33:I33"/>
    <mergeCell ref="L33:M33"/>
    <mergeCell ref="F34:I34"/>
    <mergeCell ref="L34:M34"/>
    <mergeCell ref="L35:M35"/>
    <mergeCell ref="F37:J37"/>
    <mergeCell ref="F38:I38"/>
    <mergeCell ref="F39:I39"/>
    <mergeCell ref="I43:N43"/>
    <mergeCell ref="J22:L22"/>
  </mergeCells>
  <pageMargins left="0.51181102362204722" right="0.51181102362204722" top="0.51181102362204722" bottom="0.51181102362204722" header="0" footer="0"/>
  <pageSetup paperSize="9" orientation="landscape"/>
  <headerFooter>
    <oddHeader>&amp;L&amp;"Calibri"&amp;10&amp;K000000 #interna&amp;1#_x000D_000000 #pública#_x000D_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showGridLines="0" workbookViewId="0">
      <selection activeCell="N2" sqref="N2"/>
    </sheetView>
  </sheetViews>
  <sheetFormatPr defaultColWidth="14.42578125" defaultRowHeight="15" customHeight="1"/>
  <cols>
    <col min="1" max="1" width="27.7109375" customWidth="1"/>
    <col min="2" max="2" width="9.42578125" customWidth="1"/>
    <col min="3" max="3" width="12.7109375" customWidth="1"/>
    <col min="4" max="4" width="10.7109375" customWidth="1"/>
    <col min="5" max="5" width="11.7109375" customWidth="1"/>
    <col min="6" max="7" width="8.28515625" customWidth="1"/>
    <col min="8" max="8" width="5.7109375" customWidth="1"/>
    <col min="9" max="9" width="12.42578125" customWidth="1"/>
    <col min="10" max="10" width="7.7109375" customWidth="1"/>
    <col min="11" max="11" width="4.7109375" customWidth="1"/>
    <col min="12" max="12" width="19.42578125" customWidth="1"/>
    <col min="13" max="13" width="10.42578125" customWidth="1"/>
    <col min="14" max="14" width="16.7109375" customWidth="1"/>
    <col min="15" max="15" width="10.7109375" customWidth="1"/>
    <col min="16" max="16" width="9.7109375" customWidth="1"/>
    <col min="17" max="17" width="7.7109375" customWidth="1"/>
    <col min="18" max="18" width="10.7109375" customWidth="1"/>
    <col min="19" max="26" width="9.14062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1"/>
      <c r="S1" s="1"/>
      <c r="T1" s="1"/>
      <c r="U1" s="1"/>
      <c r="V1" s="1"/>
      <c r="W1" s="1"/>
      <c r="X1" s="1"/>
      <c r="Y1" s="1"/>
      <c r="Z1" s="1"/>
    </row>
    <row r="2" spans="1:26" ht="33" customHeigh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142" t="s">
        <v>128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9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>
      <c r="A5" s="143" t="s">
        <v>1</v>
      </c>
      <c r="B5" s="114"/>
      <c r="C5" s="114"/>
      <c r="D5" s="114"/>
      <c r="E5" s="114"/>
      <c r="F5" s="114"/>
      <c r="G5" s="114"/>
      <c r="H5" s="5"/>
      <c r="I5" s="5"/>
      <c r="J5" s="5"/>
      <c r="K5" s="5"/>
      <c r="L5" s="5"/>
      <c r="M5" s="5"/>
      <c r="N5" s="5"/>
      <c r="O5" s="5"/>
      <c r="P5" s="5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44" t="s">
        <v>2</v>
      </c>
      <c r="B6" s="136"/>
      <c r="C6" s="136"/>
      <c r="D6" s="136"/>
      <c r="E6" s="121"/>
      <c r="F6" s="7"/>
      <c r="G6" s="7"/>
      <c r="H6" s="5"/>
      <c r="I6" s="144" t="s">
        <v>3</v>
      </c>
      <c r="J6" s="136"/>
      <c r="K6" s="136"/>
      <c r="L6" s="136"/>
      <c r="M6" s="136"/>
      <c r="N6" s="121"/>
      <c r="O6" s="8"/>
      <c r="P6" s="7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2" customHeight="1">
      <c r="A7" s="148" t="s">
        <v>4</v>
      </c>
      <c r="B7" s="149"/>
      <c r="C7" s="150"/>
      <c r="D7" s="145" t="s">
        <v>121</v>
      </c>
      <c r="E7" s="146"/>
      <c r="F7" s="147"/>
      <c r="G7" s="114"/>
      <c r="H7" s="5"/>
      <c r="I7" s="147" t="s">
        <v>4</v>
      </c>
      <c r="J7" s="114"/>
      <c r="K7" s="114"/>
      <c r="L7" s="152"/>
      <c r="M7" s="158" t="str">
        <f>D7</f>
        <v>Digitador</v>
      </c>
      <c r="N7" s="159"/>
      <c r="O7" s="147"/>
      <c r="P7" s="114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51"/>
      <c r="B8" s="114"/>
      <c r="C8" s="152"/>
      <c r="D8" s="9" t="s">
        <v>6</v>
      </c>
      <c r="E8" s="10" t="s">
        <v>7</v>
      </c>
      <c r="F8" s="11"/>
      <c r="G8" s="12"/>
      <c r="H8" s="5"/>
      <c r="I8" s="151"/>
      <c r="J8" s="114"/>
      <c r="K8" s="114"/>
      <c r="L8" s="152"/>
      <c r="M8" s="9" t="s">
        <v>6</v>
      </c>
      <c r="N8" s="10" t="s">
        <v>7</v>
      </c>
      <c r="O8" s="11"/>
      <c r="P8" s="12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53" t="s">
        <v>8</v>
      </c>
      <c r="B9" s="123"/>
      <c r="C9" s="124"/>
      <c r="D9" s="13"/>
      <c r="E9" s="14">
        <f>SUM(N9:N15)</f>
        <v>0</v>
      </c>
      <c r="F9" s="15"/>
      <c r="G9" s="16"/>
      <c r="H9" s="5"/>
      <c r="I9" s="160" t="s">
        <v>9</v>
      </c>
      <c r="J9" s="163" t="s">
        <v>10</v>
      </c>
      <c r="K9" s="123"/>
      <c r="L9" s="164"/>
      <c r="M9" s="17"/>
      <c r="N9" s="83"/>
      <c r="O9" s="18"/>
      <c r="P9" s="16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54" t="s">
        <v>122</v>
      </c>
      <c r="B10" s="128"/>
      <c r="C10" s="129"/>
      <c r="D10" s="19">
        <f>J41</f>
        <v>0.64160720000000016</v>
      </c>
      <c r="E10" s="20">
        <f>E9*J41</f>
        <v>0</v>
      </c>
      <c r="F10" s="15"/>
      <c r="G10" s="16"/>
      <c r="H10" s="5"/>
      <c r="I10" s="161"/>
      <c r="J10" s="165" t="s">
        <v>12</v>
      </c>
      <c r="K10" s="128"/>
      <c r="L10" s="134"/>
      <c r="M10" s="82"/>
      <c r="N10" s="21">
        <f>M10*N9</f>
        <v>0</v>
      </c>
      <c r="O10" s="18"/>
      <c r="P10" s="16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54" t="s">
        <v>13</v>
      </c>
      <c r="B11" s="128"/>
      <c r="C11" s="129"/>
      <c r="D11" s="19"/>
      <c r="E11" s="20">
        <f>SUM(N16:N22)</f>
        <v>0</v>
      </c>
      <c r="F11" s="15"/>
      <c r="G11" s="16"/>
      <c r="H11" s="22"/>
      <c r="I11" s="161"/>
      <c r="J11" s="165" t="s">
        <v>14</v>
      </c>
      <c r="K11" s="128"/>
      <c r="L11" s="134"/>
      <c r="M11" s="82"/>
      <c r="N11" s="21">
        <f>N9*M11</f>
        <v>0</v>
      </c>
      <c r="O11" s="18"/>
      <c r="P11" s="16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54" t="s">
        <v>15</v>
      </c>
      <c r="B12" s="128"/>
      <c r="C12" s="129"/>
      <c r="D12" s="19"/>
      <c r="E12" s="20">
        <f>SUM(N23:N26)</f>
        <v>0</v>
      </c>
      <c r="F12" s="15"/>
      <c r="G12" s="16"/>
      <c r="H12" s="5"/>
      <c r="I12" s="161"/>
      <c r="J12" s="165" t="s">
        <v>16</v>
      </c>
      <c r="K12" s="128"/>
      <c r="L12" s="134"/>
      <c r="M12" s="23"/>
      <c r="N12" s="84"/>
      <c r="O12" s="18"/>
      <c r="P12" s="16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55" t="s">
        <v>17</v>
      </c>
      <c r="B13" s="128"/>
      <c r="C13" s="156"/>
      <c r="D13" s="157">
        <f>SUM(E9:E12)</f>
        <v>0</v>
      </c>
      <c r="E13" s="156"/>
      <c r="F13" s="15"/>
      <c r="G13" s="16"/>
      <c r="H13" s="5"/>
      <c r="I13" s="161"/>
      <c r="J13" s="165" t="s">
        <v>18</v>
      </c>
      <c r="K13" s="128"/>
      <c r="L13" s="134"/>
      <c r="M13" s="23"/>
      <c r="N13" s="85"/>
      <c r="O13" s="18"/>
      <c r="P13" s="16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54" t="s">
        <v>123</v>
      </c>
      <c r="B14" s="128"/>
      <c r="C14" s="129"/>
      <c r="D14" s="81"/>
      <c r="E14" s="20">
        <f>D13*D14</f>
        <v>0</v>
      </c>
      <c r="F14" s="166"/>
      <c r="G14" s="114"/>
      <c r="H14" s="5"/>
      <c r="I14" s="161"/>
      <c r="J14" s="165" t="s">
        <v>20</v>
      </c>
      <c r="K14" s="128"/>
      <c r="L14" s="134"/>
      <c r="M14" s="23"/>
      <c r="N14" s="85"/>
      <c r="O14" s="106" t="s">
        <v>21</v>
      </c>
      <c r="P14" s="108" t="s">
        <v>22</v>
      </c>
      <c r="Q14" s="110" t="s">
        <v>23</v>
      </c>
      <c r="R14" s="112" t="s">
        <v>24</v>
      </c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54" t="s">
        <v>124</v>
      </c>
      <c r="B15" s="128"/>
      <c r="C15" s="129"/>
      <c r="D15" s="81"/>
      <c r="E15" s="20">
        <f>D15*(D13+E14)</f>
        <v>0</v>
      </c>
      <c r="F15" s="15"/>
      <c r="G15" s="16"/>
      <c r="H15" s="5"/>
      <c r="I15" s="162"/>
      <c r="J15" s="167" t="s">
        <v>26</v>
      </c>
      <c r="K15" s="168"/>
      <c r="L15" s="139"/>
      <c r="M15" s="24"/>
      <c r="N15" s="86"/>
      <c r="O15" s="107"/>
      <c r="P15" s="109"/>
      <c r="Q15" s="111"/>
      <c r="R15" s="11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55" t="s">
        <v>27</v>
      </c>
      <c r="B16" s="128"/>
      <c r="C16" s="156"/>
      <c r="D16" s="157">
        <f>SUM(E14:E15)</f>
        <v>0</v>
      </c>
      <c r="E16" s="156"/>
      <c r="F16" s="15"/>
      <c r="G16" s="16"/>
      <c r="H16" s="5"/>
      <c r="I16" s="160" t="s">
        <v>28</v>
      </c>
      <c r="J16" s="198" t="s">
        <v>29</v>
      </c>
      <c r="K16" s="199"/>
      <c r="L16" s="159"/>
      <c r="M16" s="25"/>
      <c r="N16" s="26">
        <f>IF(R16&lt;0,"0",R16)</f>
        <v>0</v>
      </c>
      <c r="O16" s="87"/>
      <c r="P16" s="88"/>
      <c r="Q16" s="89"/>
      <c r="R16" s="27">
        <f>(O16*P16)*(Q16)-(N9*0.06)</f>
        <v>0</v>
      </c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55" t="s">
        <v>30</v>
      </c>
      <c r="B17" s="128"/>
      <c r="C17" s="156"/>
      <c r="D17" s="157">
        <f>D13+D16</f>
        <v>0</v>
      </c>
      <c r="E17" s="156"/>
      <c r="F17" s="115"/>
      <c r="G17" s="114"/>
      <c r="H17" s="5"/>
      <c r="I17" s="161"/>
      <c r="J17" s="165" t="s">
        <v>31</v>
      </c>
      <c r="K17" s="128"/>
      <c r="L17" s="134"/>
      <c r="M17" s="23"/>
      <c r="N17" s="8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205" t="s">
        <v>125</v>
      </c>
      <c r="B18" s="206"/>
      <c r="C18" s="207"/>
      <c r="D18" s="28">
        <f>N35</f>
        <v>0</v>
      </c>
      <c r="E18" s="29">
        <f>((D13+D16)/(1-N35))*D18</f>
        <v>0</v>
      </c>
      <c r="F18" s="115"/>
      <c r="G18" s="114"/>
      <c r="H18" s="5"/>
      <c r="I18" s="161"/>
      <c r="J18" s="165" t="s">
        <v>33</v>
      </c>
      <c r="K18" s="128"/>
      <c r="L18" s="134"/>
      <c r="M18" s="23"/>
      <c r="N18" s="85"/>
      <c r="O18" s="18"/>
      <c r="P18" s="16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94" t="s">
        <v>34</v>
      </c>
      <c r="B19" s="175"/>
      <c r="C19" s="195"/>
      <c r="D19" s="196">
        <f>D17+E18</f>
        <v>0</v>
      </c>
      <c r="E19" s="195"/>
      <c r="F19" s="15"/>
      <c r="G19" s="16"/>
      <c r="H19" s="5"/>
      <c r="I19" s="161"/>
      <c r="J19" s="165" t="s">
        <v>35</v>
      </c>
      <c r="K19" s="128"/>
      <c r="L19" s="134"/>
      <c r="M19" s="23"/>
      <c r="N19" s="85"/>
      <c r="O19" s="113"/>
      <c r="P19" s="114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86" t="s">
        <v>36</v>
      </c>
      <c r="B20" s="187"/>
      <c r="C20" s="188"/>
      <c r="D20" s="197">
        <f>IF(D19=0,0,D19/E9)</f>
        <v>0</v>
      </c>
      <c r="E20" s="188"/>
      <c r="F20" s="115"/>
      <c r="G20" s="114"/>
      <c r="H20" s="5"/>
      <c r="I20" s="161"/>
      <c r="J20" s="165" t="s">
        <v>37</v>
      </c>
      <c r="K20" s="128"/>
      <c r="L20" s="134"/>
      <c r="M20" s="23"/>
      <c r="N20" s="85"/>
      <c r="O20" s="15"/>
      <c r="P20" s="30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31" t="s">
        <v>38</v>
      </c>
      <c r="B21" s="5"/>
      <c r="C21" s="5"/>
      <c r="D21" s="32"/>
      <c r="E21" s="5"/>
      <c r="F21" s="201"/>
      <c r="G21" s="114"/>
      <c r="H21" s="5"/>
      <c r="I21" s="161"/>
      <c r="J21" s="165" t="s">
        <v>39</v>
      </c>
      <c r="K21" s="128"/>
      <c r="L21" s="134"/>
      <c r="M21" s="23"/>
      <c r="N21" s="90"/>
      <c r="O21" s="15"/>
      <c r="P21" s="30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31" t="s">
        <v>40</v>
      </c>
      <c r="B22" s="5"/>
      <c r="C22" s="5"/>
      <c r="D22" s="32"/>
      <c r="E22" s="5"/>
      <c r="F22" s="5"/>
      <c r="G22" s="5"/>
      <c r="H22" s="1"/>
      <c r="I22" s="162"/>
      <c r="J22" s="167" t="s">
        <v>41</v>
      </c>
      <c r="K22" s="168"/>
      <c r="L22" s="139"/>
      <c r="M22" s="24"/>
      <c r="N22" s="86"/>
      <c r="O22" s="115"/>
      <c r="P22" s="114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31" t="s">
        <v>42</v>
      </c>
      <c r="B23" s="5"/>
      <c r="C23" s="5"/>
      <c r="D23" s="32"/>
      <c r="E23" s="5"/>
      <c r="F23" s="5"/>
      <c r="G23" s="5"/>
      <c r="H23" s="1"/>
      <c r="I23" s="160" t="s">
        <v>43</v>
      </c>
      <c r="J23" s="198" t="s">
        <v>44</v>
      </c>
      <c r="K23" s="199"/>
      <c r="L23" s="159"/>
      <c r="M23" s="25"/>
      <c r="N23" s="84"/>
      <c r="O23" s="115"/>
      <c r="P23" s="114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31" t="s">
        <v>45</v>
      </c>
      <c r="B24" s="5"/>
      <c r="C24" s="5"/>
      <c r="D24" s="32"/>
      <c r="E24" s="5"/>
      <c r="F24" s="5"/>
      <c r="G24" s="5"/>
      <c r="H24" s="1"/>
      <c r="I24" s="161"/>
      <c r="J24" s="165" t="s">
        <v>46</v>
      </c>
      <c r="K24" s="128"/>
      <c r="L24" s="134"/>
      <c r="M24" s="23"/>
      <c r="N24" s="85"/>
      <c r="O24" s="15"/>
      <c r="P24" s="16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33"/>
      <c r="B25" s="5"/>
      <c r="C25" s="5"/>
      <c r="D25" s="5"/>
      <c r="E25" s="5"/>
      <c r="F25" s="5"/>
      <c r="G25" s="5"/>
      <c r="H25" s="34"/>
      <c r="I25" s="161"/>
      <c r="J25" s="165" t="s">
        <v>47</v>
      </c>
      <c r="K25" s="128"/>
      <c r="L25" s="134"/>
      <c r="M25" s="23"/>
      <c r="N25" s="85"/>
      <c r="O25" s="115"/>
      <c r="P25" s="114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33"/>
      <c r="B26" s="5"/>
      <c r="C26" s="5"/>
      <c r="D26" s="5"/>
      <c r="E26" s="5"/>
      <c r="F26" s="5"/>
      <c r="G26" s="5"/>
      <c r="H26" s="5"/>
      <c r="I26" s="162"/>
      <c r="J26" s="167" t="s">
        <v>48</v>
      </c>
      <c r="K26" s="168"/>
      <c r="L26" s="139"/>
      <c r="M26" s="24"/>
      <c r="N26" s="86"/>
      <c r="O26" s="201"/>
      <c r="P26" s="114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5"/>
      <c r="C27" s="5"/>
      <c r="D27" s="5"/>
      <c r="E27" s="5"/>
      <c r="F27" s="5"/>
      <c r="G27" s="5"/>
      <c r="H27" s="5"/>
      <c r="I27" s="204" t="s">
        <v>49</v>
      </c>
      <c r="J27" s="136"/>
      <c r="K27" s="136"/>
      <c r="L27" s="121"/>
      <c r="M27" s="202">
        <f>SUM(N9:N26)</f>
        <v>0</v>
      </c>
      <c r="N27" s="12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33"/>
      <c r="B28" s="5"/>
      <c r="C28" s="5"/>
      <c r="D28" s="3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>
      <c r="A29" s="35" t="s">
        <v>50</v>
      </c>
      <c r="B29" s="35"/>
      <c r="C29" s="35"/>
      <c r="D29" s="35"/>
      <c r="E29" s="35"/>
      <c r="F29" s="5"/>
      <c r="G29" s="5"/>
      <c r="H29" s="22"/>
      <c r="I29" s="22"/>
      <c r="J29" s="22"/>
      <c r="K29" s="22"/>
      <c r="L29" s="35" t="s">
        <v>51</v>
      </c>
      <c r="M29" s="22"/>
      <c r="N29" s="22"/>
      <c r="O29" s="22"/>
      <c r="P29" s="22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>
      <c r="A30" s="189" t="s">
        <v>52</v>
      </c>
      <c r="B30" s="150"/>
      <c r="C30" s="140" t="s">
        <v>53</v>
      </c>
      <c r="D30" s="136"/>
      <c r="E30" s="121"/>
      <c r="F30" s="140" t="s">
        <v>54</v>
      </c>
      <c r="G30" s="136"/>
      <c r="H30" s="136"/>
      <c r="I30" s="136"/>
      <c r="J30" s="121"/>
      <c r="K30" s="37"/>
      <c r="L30" s="140" t="s">
        <v>55</v>
      </c>
      <c r="M30" s="121"/>
      <c r="N30" s="38" t="s">
        <v>56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39" t="s">
        <v>57</v>
      </c>
      <c r="B31" s="91">
        <v>0.2</v>
      </c>
      <c r="C31" s="190" t="s">
        <v>58</v>
      </c>
      <c r="D31" s="124"/>
      <c r="E31" s="94">
        <v>8.3299999999999999E-2</v>
      </c>
      <c r="F31" s="203" t="s">
        <v>59</v>
      </c>
      <c r="G31" s="123"/>
      <c r="H31" s="123"/>
      <c r="I31" s="124"/>
      <c r="J31" s="96"/>
      <c r="K31" s="32"/>
      <c r="L31" s="200" t="s">
        <v>60</v>
      </c>
      <c r="M31" s="159"/>
      <c r="N31" s="97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40" t="s">
        <v>61</v>
      </c>
      <c r="B32" s="92">
        <v>1.4999999999999999E-2</v>
      </c>
      <c r="C32" s="41" t="s">
        <v>62</v>
      </c>
      <c r="D32" s="42"/>
      <c r="E32" s="92"/>
      <c r="F32" s="133" t="s">
        <v>63</v>
      </c>
      <c r="G32" s="128"/>
      <c r="H32" s="128"/>
      <c r="I32" s="129"/>
      <c r="J32" s="43">
        <f>B36*J31</f>
        <v>0</v>
      </c>
      <c r="K32" s="32"/>
      <c r="L32" s="133" t="s">
        <v>64</v>
      </c>
      <c r="M32" s="134"/>
      <c r="N32" s="98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40" t="s">
        <v>65</v>
      </c>
      <c r="B33" s="92">
        <v>0.01</v>
      </c>
      <c r="C33" s="133" t="s">
        <v>66</v>
      </c>
      <c r="D33" s="129"/>
      <c r="E33" s="95">
        <v>0.1111</v>
      </c>
      <c r="F33" s="130" t="s">
        <v>67</v>
      </c>
      <c r="G33" s="131"/>
      <c r="H33" s="131"/>
      <c r="I33" s="132"/>
      <c r="J33" s="44">
        <f>(((0.08*0.5*0.9*(1+(5/56)+(5/56)+(1/3)*(5/56)))))</f>
        <v>4.3499999999999997E-2</v>
      </c>
      <c r="K33" s="5"/>
      <c r="L33" s="133" t="s">
        <v>68</v>
      </c>
      <c r="M33" s="134"/>
      <c r="N33" s="9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40" t="s">
        <v>69</v>
      </c>
      <c r="B34" s="92">
        <v>2E-3</v>
      </c>
      <c r="C34" s="191" t="s">
        <v>70</v>
      </c>
      <c r="D34" s="129"/>
      <c r="E34" s="95"/>
      <c r="F34" s="135" t="s">
        <v>71</v>
      </c>
      <c r="G34" s="136"/>
      <c r="H34" s="136"/>
      <c r="I34" s="137"/>
      <c r="J34" s="45">
        <f>SUM(J31:J33)</f>
        <v>4.3499999999999997E-2</v>
      </c>
      <c r="K34" s="5"/>
      <c r="L34" s="138" t="s">
        <v>72</v>
      </c>
      <c r="M34" s="139"/>
      <c r="N34" s="99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40" t="s">
        <v>73</v>
      </c>
      <c r="B35" s="92">
        <v>2.5000000000000001E-2</v>
      </c>
      <c r="C35" s="41" t="s">
        <v>74</v>
      </c>
      <c r="D35" s="42"/>
      <c r="E35" s="95"/>
      <c r="F35" s="36"/>
      <c r="G35" s="46"/>
      <c r="H35" s="46"/>
      <c r="I35" s="46"/>
      <c r="J35" s="46"/>
      <c r="K35" s="5"/>
      <c r="L35" s="135" t="s">
        <v>75</v>
      </c>
      <c r="M35" s="121"/>
      <c r="N35" s="47">
        <f>SUM(N31:N34)</f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40" t="s">
        <v>76</v>
      </c>
      <c r="B36" s="92">
        <v>0.08</v>
      </c>
      <c r="C36" s="41" t="s">
        <v>77</v>
      </c>
      <c r="D36" s="42"/>
      <c r="E36" s="92"/>
      <c r="F36" s="48"/>
      <c r="G36" s="49"/>
      <c r="H36" s="49"/>
      <c r="I36" s="49"/>
      <c r="J36" s="49"/>
      <c r="K36" s="5"/>
      <c r="L36" s="5"/>
      <c r="M36" s="5"/>
      <c r="N36" s="5"/>
      <c r="O36" s="5"/>
      <c r="P36" s="5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40" t="s">
        <v>78</v>
      </c>
      <c r="B37" s="92"/>
      <c r="C37" s="41" t="s">
        <v>79</v>
      </c>
      <c r="D37" s="42"/>
      <c r="E37" s="95"/>
      <c r="F37" s="140" t="s">
        <v>80</v>
      </c>
      <c r="G37" s="136"/>
      <c r="H37" s="136"/>
      <c r="I37" s="136"/>
      <c r="J37" s="121"/>
      <c r="K37" s="5"/>
      <c r="L37" s="5"/>
      <c r="M37" s="5"/>
      <c r="N37" s="5"/>
      <c r="O37" s="5"/>
      <c r="P37" s="5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50" t="s">
        <v>81</v>
      </c>
      <c r="B38" s="93">
        <v>6.0000000000000001E-3</v>
      </c>
      <c r="C38" s="192" t="s">
        <v>82</v>
      </c>
      <c r="D38" s="193"/>
      <c r="E38" s="93"/>
      <c r="F38" s="141" t="s">
        <v>83</v>
      </c>
      <c r="G38" s="136"/>
      <c r="H38" s="136"/>
      <c r="I38" s="137"/>
      <c r="J38" s="51">
        <f>B39*E39</f>
        <v>6.5707200000000021E-2</v>
      </c>
      <c r="K38" s="5"/>
      <c r="L38" s="52" t="s">
        <v>84</v>
      </c>
      <c r="M38" s="5"/>
      <c r="N38" s="5"/>
      <c r="O38" s="5"/>
      <c r="P38" s="5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53" t="s">
        <v>85</v>
      </c>
      <c r="B39" s="45">
        <f>SUM(B31:B38)</f>
        <v>0.33800000000000008</v>
      </c>
      <c r="C39" s="135" t="s">
        <v>86</v>
      </c>
      <c r="D39" s="137"/>
      <c r="E39" s="45">
        <f>SUM(E31:E38)</f>
        <v>0.19440000000000002</v>
      </c>
      <c r="F39" s="135" t="s">
        <v>87</v>
      </c>
      <c r="G39" s="136"/>
      <c r="H39" s="136"/>
      <c r="I39" s="137"/>
      <c r="J39" s="45">
        <f>SUM(J38)</f>
        <v>6.5707200000000021E-2</v>
      </c>
      <c r="K39" s="54"/>
      <c r="L39" s="55" t="s">
        <v>88</v>
      </c>
      <c r="M39" s="5"/>
      <c r="N39" s="5"/>
      <c r="O39" s="5"/>
      <c r="P39" s="5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56"/>
      <c r="B40" s="54"/>
      <c r="C40" s="56"/>
      <c r="D40" s="56"/>
      <c r="E40" s="56"/>
      <c r="F40" s="54"/>
      <c r="G40" s="56"/>
      <c r="H40" s="56"/>
      <c r="I40" s="56"/>
      <c r="J40" s="54"/>
      <c r="K40" s="54"/>
      <c r="L40" s="55" t="s">
        <v>89</v>
      </c>
      <c r="M40" s="5"/>
      <c r="N40" s="5"/>
      <c r="O40" s="5"/>
      <c r="P40" s="5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57" t="s">
        <v>90</v>
      </c>
      <c r="B41" s="58"/>
      <c r="C41" s="58"/>
      <c r="D41" s="58"/>
      <c r="E41" s="58"/>
      <c r="F41" s="58"/>
      <c r="G41" s="58"/>
      <c r="H41" s="58"/>
      <c r="I41" s="58"/>
      <c r="J41" s="59">
        <f>B39+E39+J34+J39</f>
        <v>0.64160720000000016</v>
      </c>
      <c r="K41" s="22"/>
      <c r="L41" s="22"/>
      <c r="M41" s="22"/>
      <c r="N41" s="22"/>
      <c r="O41" s="22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5"/>
      <c r="B42" s="5"/>
      <c r="C42" s="5"/>
      <c r="D42" s="32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9" customHeight="1">
      <c r="A43" s="60" t="s">
        <v>91</v>
      </c>
      <c r="B43" s="61"/>
      <c r="C43" s="61"/>
      <c r="D43" s="62"/>
      <c r="E43" s="61"/>
      <c r="F43" s="61"/>
      <c r="G43" s="61"/>
      <c r="H43" s="5"/>
      <c r="I43" s="169" t="s">
        <v>92</v>
      </c>
      <c r="J43" s="136"/>
      <c r="K43" s="136"/>
      <c r="L43" s="136"/>
      <c r="M43" s="136"/>
      <c r="N43" s="121"/>
      <c r="O43" s="5"/>
      <c r="P43" s="5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9" customHeight="1">
      <c r="A44" s="140" t="s">
        <v>4</v>
      </c>
      <c r="B44" s="137"/>
      <c r="C44" s="63" t="s">
        <v>93</v>
      </c>
      <c r="D44" s="63" t="s">
        <v>94</v>
      </c>
      <c r="E44" s="63" t="s">
        <v>95</v>
      </c>
      <c r="F44" s="120" t="s">
        <v>96</v>
      </c>
      <c r="G44" s="121"/>
      <c r="H44" s="5"/>
      <c r="I44" s="122" t="s">
        <v>97</v>
      </c>
      <c r="J44" s="123"/>
      <c r="K44" s="123"/>
      <c r="L44" s="123"/>
      <c r="M44" s="124"/>
      <c r="N44" s="101"/>
      <c r="O44" s="5"/>
      <c r="P44" s="5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70" t="str">
        <f>D7</f>
        <v>Digitador</v>
      </c>
      <c r="B45" s="171"/>
      <c r="C45" s="100"/>
      <c r="D45" s="100"/>
      <c r="E45" s="65">
        <f>D19</f>
        <v>0</v>
      </c>
      <c r="F45" s="125"/>
      <c r="G45" s="126"/>
      <c r="H45" s="5"/>
      <c r="I45" s="127" t="s">
        <v>98</v>
      </c>
      <c r="J45" s="128"/>
      <c r="K45" s="128"/>
      <c r="L45" s="128"/>
      <c r="M45" s="129"/>
      <c r="N45" s="102"/>
      <c r="O45" s="5"/>
      <c r="P45" s="5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>
      <c r="A46" s="172" t="s">
        <v>99</v>
      </c>
      <c r="B46" s="149"/>
      <c r="C46" s="149"/>
      <c r="D46" s="149"/>
      <c r="E46" s="173"/>
      <c r="F46" s="116">
        <f>IF(D45=0,0,ROUND(((E45/D45)*F45),2))</f>
        <v>0</v>
      </c>
      <c r="G46" s="117"/>
      <c r="H46" s="5"/>
      <c r="I46" s="127" t="s">
        <v>100</v>
      </c>
      <c r="J46" s="128"/>
      <c r="K46" s="128"/>
      <c r="L46" s="128"/>
      <c r="M46" s="129"/>
      <c r="N46" s="103"/>
      <c r="O46" s="5"/>
      <c r="P46" s="5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174" t="s">
        <v>126</v>
      </c>
      <c r="B47" s="175"/>
      <c r="C47" s="175"/>
      <c r="D47" s="175"/>
      <c r="E47" s="176"/>
      <c r="F47" s="118">
        <f>F46*C45</f>
        <v>0</v>
      </c>
      <c r="G47" s="119"/>
      <c r="H47" s="5"/>
      <c r="I47" s="127" t="s">
        <v>102</v>
      </c>
      <c r="J47" s="128"/>
      <c r="K47" s="128"/>
      <c r="L47" s="128"/>
      <c r="M47" s="129"/>
      <c r="N47" s="104"/>
      <c r="O47" s="5"/>
      <c r="P47" s="5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177" t="s">
        <v>127</v>
      </c>
      <c r="B48" s="178"/>
      <c r="C48" s="178"/>
      <c r="D48" s="178"/>
      <c r="E48" s="179"/>
      <c r="F48" s="183">
        <f>F47*N48</f>
        <v>0</v>
      </c>
      <c r="G48" s="184"/>
      <c r="H48" s="5"/>
      <c r="I48" s="185" t="s">
        <v>104</v>
      </c>
      <c r="J48" s="131"/>
      <c r="K48" s="131"/>
      <c r="L48" s="131"/>
      <c r="M48" s="132"/>
      <c r="N48" s="10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5"/>
      <c r="B49" s="5"/>
      <c r="C49" s="32"/>
      <c r="D49" s="5"/>
      <c r="E49" s="5"/>
      <c r="F49" s="1"/>
      <c r="G49" s="1"/>
      <c r="H49" s="5"/>
      <c r="I49" s="1"/>
      <c r="J49" s="1"/>
      <c r="K49" s="1"/>
      <c r="L49" s="1"/>
      <c r="M49" s="1"/>
      <c r="N49" s="1"/>
      <c r="O49" s="1"/>
      <c r="P49" s="1" t="s">
        <v>105</v>
      </c>
      <c r="Q49" s="67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80" t="s">
        <v>106</v>
      </c>
      <c r="B50" s="181"/>
      <c r="C50" s="181"/>
      <c r="D50" s="181"/>
      <c r="E50" s="182"/>
      <c r="F50" s="1"/>
      <c r="G50" s="1"/>
      <c r="H50" s="6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"/>
      <c r="B51" s="1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x3ye3Tt3p7EnPgAJLk7mDSUP1wvyojY17WpB1hSl5Ijae8OkZtvePe202yo7B3H3I2dHtYc/dtYLQaDihGn/xw==" saltValue="GaLD3opNXKcLCCJTZ4tSgA==" spinCount="100000" sheet="1" objects="1" scenarios="1"/>
  <mergeCells count="102">
    <mergeCell ref="A16:C16"/>
    <mergeCell ref="D16:E16"/>
    <mergeCell ref="D17:E17"/>
    <mergeCell ref="F17:G17"/>
    <mergeCell ref="F18:G18"/>
    <mergeCell ref="A17:C17"/>
    <mergeCell ref="A18:C18"/>
    <mergeCell ref="J20:L20"/>
    <mergeCell ref="J21:L21"/>
    <mergeCell ref="J16:L16"/>
    <mergeCell ref="J17:L17"/>
    <mergeCell ref="J18:L18"/>
    <mergeCell ref="J19:L19"/>
    <mergeCell ref="F20:G20"/>
    <mergeCell ref="F21:G21"/>
    <mergeCell ref="I16:I22"/>
    <mergeCell ref="I23:I26"/>
    <mergeCell ref="J23:L23"/>
    <mergeCell ref="J24:L24"/>
    <mergeCell ref="J25:L25"/>
    <mergeCell ref="J26:L26"/>
    <mergeCell ref="L31:M31"/>
    <mergeCell ref="L32:M32"/>
    <mergeCell ref="O25:P25"/>
    <mergeCell ref="O26:P26"/>
    <mergeCell ref="M27:N27"/>
    <mergeCell ref="F30:J30"/>
    <mergeCell ref="L30:M30"/>
    <mergeCell ref="F31:I31"/>
    <mergeCell ref="F32:I32"/>
    <mergeCell ref="I27:L27"/>
    <mergeCell ref="A20:C20"/>
    <mergeCell ref="A30:B30"/>
    <mergeCell ref="C30:E30"/>
    <mergeCell ref="C31:D31"/>
    <mergeCell ref="C33:D33"/>
    <mergeCell ref="C34:D34"/>
    <mergeCell ref="C38:D38"/>
    <mergeCell ref="A19:C19"/>
    <mergeCell ref="D19:E19"/>
    <mergeCell ref="D20:E20"/>
    <mergeCell ref="C39:D39"/>
    <mergeCell ref="A44:B44"/>
    <mergeCell ref="A45:B45"/>
    <mergeCell ref="A46:E46"/>
    <mergeCell ref="A47:E47"/>
    <mergeCell ref="A48:E48"/>
    <mergeCell ref="A50:E50"/>
    <mergeCell ref="F48:G48"/>
    <mergeCell ref="I47:M47"/>
    <mergeCell ref="I48:M48"/>
    <mergeCell ref="A10:C10"/>
    <mergeCell ref="A11:C11"/>
    <mergeCell ref="A12:C12"/>
    <mergeCell ref="A13:C13"/>
    <mergeCell ref="D13:E13"/>
    <mergeCell ref="I7:L8"/>
    <mergeCell ref="M7:N7"/>
    <mergeCell ref="I9:I15"/>
    <mergeCell ref="J9:L9"/>
    <mergeCell ref="J10:L10"/>
    <mergeCell ref="A14:C14"/>
    <mergeCell ref="F14:G14"/>
    <mergeCell ref="A15:C15"/>
    <mergeCell ref="J13:L13"/>
    <mergeCell ref="J14:L14"/>
    <mergeCell ref="J11:L11"/>
    <mergeCell ref="J12:L12"/>
    <mergeCell ref="J15:L15"/>
    <mergeCell ref="A3:R3"/>
    <mergeCell ref="A5:G5"/>
    <mergeCell ref="A6:E6"/>
    <mergeCell ref="I6:N6"/>
    <mergeCell ref="D7:E7"/>
    <mergeCell ref="F7:G7"/>
    <mergeCell ref="O7:P7"/>
    <mergeCell ref="A7:C8"/>
    <mergeCell ref="A9:C9"/>
    <mergeCell ref="O14:O15"/>
    <mergeCell ref="P14:P15"/>
    <mergeCell ref="Q14:Q15"/>
    <mergeCell ref="R14:R15"/>
    <mergeCell ref="O19:P19"/>
    <mergeCell ref="O22:P22"/>
    <mergeCell ref="O23:P23"/>
    <mergeCell ref="F46:G46"/>
    <mergeCell ref="F47:G47"/>
    <mergeCell ref="F44:G44"/>
    <mergeCell ref="I44:M44"/>
    <mergeCell ref="F45:G45"/>
    <mergeCell ref="I45:M45"/>
    <mergeCell ref="I46:M46"/>
    <mergeCell ref="F33:I33"/>
    <mergeCell ref="L33:M33"/>
    <mergeCell ref="F34:I34"/>
    <mergeCell ref="L34:M34"/>
    <mergeCell ref="L35:M35"/>
    <mergeCell ref="F37:J37"/>
    <mergeCell ref="F38:I38"/>
    <mergeCell ref="F39:I39"/>
    <mergeCell ref="I43:N43"/>
    <mergeCell ref="J22:L22"/>
  </mergeCells>
  <pageMargins left="0.51181102362204722" right="0.51181102362204722" top="0.51181102362204722" bottom="0.51181102362204722" header="0" footer="0"/>
  <pageSetup paperSize="9" orientation="landscape"/>
  <headerFooter>
    <oddHeader>&amp;L&amp;"Calibri"&amp;10&amp;K000000 #interna&amp;1#_x000D_000000 #pública#_x000D_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showGridLines="0" workbookViewId="0">
      <selection sqref="A1:XFD1048576"/>
    </sheetView>
  </sheetViews>
  <sheetFormatPr defaultColWidth="14.42578125" defaultRowHeight="15" customHeight="1"/>
  <cols>
    <col min="1" max="1" width="27.7109375" customWidth="1"/>
    <col min="2" max="2" width="9.42578125" customWidth="1"/>
    <col min="3" max="3" width="12.7109375" customWidth="1"/>
    <col min="4" max="4" width="10.7109375" customWidth="1"/>
    <col min="5" max="5" width="11.7109375" customWidth="1"/>
    <col min="6" max="7" width="8.28515625" customWidth="1"/>
    <col min="8" max="8" width="5.7109375" customWidth="1"/>
    <col min="9" max="9" width="12.42578125" customWidth="1"/>
    <col min="10" max="10" width="7.7109375" customWidth="1"/>
    <col min="11" max="11" width="4.7109375" customWidth="1"/>
    <col min="12" max="12" width="19.42578125" customWidth="1"/>
    <col min="13" max="13" width="10.42578125" customWidth="1"/>
    <col min="14" max="14" width="16.7109375" customWidth="1"/>
    <col min="15" max="15" width="10.7109375" customWidth="1"/>
    <col min="16" max="16" width="9.7109375" customWidth="1"/>
    <col min="17" max="17" width="7.7109375" customWidth="1"/>
    <col min="18" max="18" width="10.7109375" customWidth="1"/>
    <col min="19" max="26" width="9.14062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1"/>
      <c r="S1" s="1"/>
      <c r="T1" s="1"/>
      <c r="U1" s="1"/>
      <c r="V1" s="1"/>
      <c r="W1" s="1"/>
      <c r="X1" s="1"/>
      <c r="Y1" s="1"/>
      <c r="Z1" s="1"/>
    </row>
    <row r="2" spans="1:26" ht="33" customHeigh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142" t="s">
        <v>136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9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>
      <c r="A5" s="143" t="s">
        <v>1</v>
      </c>
      <c r="B5" s="114"/>
      <c r="C5" s="114"/>
      <c r="D5" s="114"/>
      <c r="E5" s="114"/>
      <c r="F5" s="114"/>
      <c r="G5" s="114"/>
      <c r="H5" s="5"/>
      <c r="I5" s="5"/>
      <c r="J5" s="5"/>
      <c r="K5" s="5"/>
      <c r="L5" s="5"/>
      <c r="M5" s="5"/>
      <c r="N5" s="5"/>
      <c r="O5" s="5"/>
      <c r="P5" s="5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44" t="s">
        <v>2</v>
      </c>
      <c r="B6" s="136"/>
      <c r="C6" s="136"/>
      <c r="D6" s="136"/>
      <c r="E6" s="121"/>
      <c r="F6" s="7"/>
      <c r="G6" s="7"/>
      <c r="H6" s="5"/>
      <c r="I6" s="144" t="s">
        <v>3</v>
      </c>
      <c r="J6" s="136"/>
      <c r="K6" s="136"/>
      <c r="L6" s="136"/>
      <c r="M6" s="136"/>
      <c r="N6" s="121"/>
      <c r="O6" s="8"/>
      <c r="P6" s="7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2" customHeight="1">
      <c r="A7" s="148" t="s">
        <v>4</v>
      </c>
      <c r="B7" s="149"/>
      <c r="C7" s="150"/>
      <c r="D7" s="145" t="s">
        <v>129</v>
      </c>
      <c r="E7" s="146"/>
      <c r="F7" s="147"/>
      <c r="G7" s="114"/>
      <c r="H7" s="5"/>
      <c r="I7" s="147" t="s">
        <v>4</v>
      </c>
      <c r="J7" s="114"/>
      <c r="K7" s="114"/>
      <c r="L7" s="152"/>
      <c r="M7" s="158" t="str">
        <f>D7</f>
        <v>Líder Operacional</v>
      </c>
      <c r="N7" s="159"/>
      <c r="O7" s="147"/>
      <c r="P7" s="114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51"/>
      <c r="B8" s="114"/>
      <c r="C8" s="152"/>
      <c r="D8" s="9" t="s">
        <v>6</v>
      </c>
      <c r="E8" s="10" t="s">
        <v>7</v>
      </c>
      <c r="F8" s="11"/>
      <c r="G8" s="12"/>
      <c r="H8" s="5"/>
      <c r="I8" s="151"/>
      <c r="J8" s="114"/>
      <c r="K8" s="114"/>
      <c r="L8" s="152"/>
      <c r="M8" s="9" t="s">
        <v>6</v>
      </c>
      <c r="N8" s="10" t="s">
        <v>7</v>
      </c>
      <c r="O8" s="11"/>
      <c r="P8" s="12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53" t="s">
        <v>8</v>
      </c>
      <c r="B9" s="123"/>
      <c r="C9" s="124"/>
      <c r="D9" s="13"/>
      <c r="E9" s="14">
        <f>SUM(N9:N15)</f>
        <v>0</v>
      </c>
      <c r="F9" s="15"/>
      <c r="G9" s="16"/>
      <c r="H9" s="5"/>
      <c r="I9" s="160" t="s">
        <v>9</v>
      </c>
      <c r="J9" s="163" t="s">
        <v>10</v>
      </c>
      <c r="K9" s="123"/>
      <c r="L9" s="164"/>
      <c r="M9" s="17"/>
      <c r="N9" s="83"/>
      <c r="O9" s="18"/>
      <c r="P9" s="16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54" t="s">
        <v>130</v>
      </c>
      <c r="B10" s="128"/>
      <c r="C10" s="129"/>
      <c r="D10" s="19">
        <f>J41</f>
        <v>0.64160720000000016</v>
      </c>
      <c r="E10" s="20">
        <f>E9*J41</f>
        <v>0</v>
      </c>
      <c r="F10" s="15"/>
      <c r="G10" s="16"/>
      <c r="H10" s="5"/>
      <c r="I10" s="161"/>
      <c r="J10" s="165" t="s">
        <v>12</v>
      </c>
      <c r="K10" s="128"/>
      <c r="L10" s="134"/>
      <c r="M10" s="82"/>
      <c r="N10" s="21">
        <f>M10*N9</f>
        <v>0</v>
      </c>
      <c r="O10" s="18"/>
      <c r="P10" s="16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54" t="s">
        <v>13</v>
      </c>
      <c r="B11" s="128"/>
      <c r="C11" s="129"/>
      <c r="D11" s="19"/>
      <c r="E11" s="20">
        <f>SUM(N16:N22)</f>
        <v>0</v>
      </c>
      <c r="F11" s="15"/>
      <c r="G11" s="16"/>
      <c r="H11" s="22"/>
      <c r="I11" s="161"/>
      <c r="J11" s="165" t="s">
        <v>14</v>
      </c>
      <c r="K11" s="128"/>
      <c r="L11" s="134"/>
      <c r="M11" s="82"/>
      <c r="N11" s="21">
        <f>N9*M11</f>
        <v>0</v>
      </c>
      <c r="O11" s="18"/>
      <c r="P11" s="16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54" t="s">
        <v>15</v>
      </c>
      <c r="B12" s="128"/>
      <c r="C12" s="129"/>
      <c r="D12" s="19"/>
      <c r="E12" s="20">
        <f>SUM(N23:N26)</f>
        <v>0</v>
      </c>
      <c r="F12" s="15"/>
      <c r="G12" s="16"/>
      <c r="H12" s="5"/>
      <c r="I12" s="161"/>
      <c r="J12" s="165" t="s">
        <v>16</v>
      </c>
      <c r="K12" s="128"/>
      <c r="L12" s="134"/>
      <c r="M12" s="23"/>
      <c r="N12" s="84"/>
      <c r="O12" s="18"/>
      <c r="P12" s="16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55" t="s">
        <v>17</v>
      </c>
      <c r="B13" s="128"/>
      <c r="C13" s="156"/>
      <c r="D13" s="157">
        <f>SUM(E9:E12)</f>
        <v>0</v>
      </c>
      <c r="E13" s="156"/>
      <c r="F13" s="15"/>
      <c r="G13" s="16"/>
      <c r="H13" s="5"/>
      <c r="I13" s="161"/>
      <c r="J13" s="165" t="s">
        <v>18</v>
      </c>
      <c r="K13" s="128"/>
      <c r="L13" s="134"/>
      <c r="M13" s="23"/>
      <c r="N13" s="85"/>
      <c r="O13" s="18"/>
      <c r="P13" s="16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54" t="s">
        <v>131</v>
      </c>
      <c r="B14" s="128"/>
      <c r="C14" s="129"/>
      <c r="D14" s="81"/>
      <c r="E14" s="20">
        <f>D13*D14</f>
        <v>0</v>
      </c>
      <c r="F14" s="166"/>
      <c r="G14" s="114"/>
      <c r="H14" s="5"/>
      <c r="I14" s="161"/>
      <c r="J14" s="165" t="s">
        <v>20</v>
      </c>
      <c r="K14" s="128"/>
      <c r="L14" s="134"/>
      <c r="M14" s="23"/>
      <c r="N14" s="85"/>
      <c r="O14" s="106" t="s">
        <v>21</v>
      </c>
      <c r="P14" s="108" t="s">
        <v>22</v>
      </c>
      <c r="Q14" s="110" t="s">
        <v>23</v>
      </c>
      <c r="R14" s="112" t="s">
        <v>24</v>
      </c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54" t="s">
        <v>132</v>
      </c>
      <c r="B15" s="128"/>
      <c r="C15" s="129"/>
      <c r="D15" s="81"/>
      <c r="E15" s="20">
        <f>D15*(D13+E14)</f>
        <v>0</v>
      </c>
      <c r="F15" s="15"/>
      <c r="G15" s="16"/>
      <c r="H15" s="5"/>
      <c r="I15" s="162"/>
      <c r="J15" s="167" t="s">
        <v>26</v>
      </c>
      <c r="K15" s="168"/>
      <c r="L15" s="139"/>
      <c r="M15" s="24"/>
      <c r="N15" s="86"/>
      <c r="O15" s="107"/>
      <c r="P15" s="109"/>
      <c r="Q15" s="111"/>
      <c r="R15" s="11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55" t="s">
        <v>27</v>
      </c>
      <c r="B16" s="128"/>
      <c r="C16" s="156"/>
      <c r="D16" s="157">
        <f>SUM(E14:E15)</f>
        <v>0</v>
      </c>
      <c r="E16" s="156"/>
      <c r="F16" s="15"/>
      <c r="G16" s="16"/>
      <c r="H16" s="5"/>
      <c r="I16" s="160" t="s">
        <v>28</v>
      </c>
      <c r="J16" s="198" t="s">
        <v>29</v>
      </c>
      <c r="K16" s="199"/>
      <c r="L16" s="159"/>
      <c r="M16" s="25"/>
      <c r="N16" s="26">
        <f>IF(R16&lt;0,"0",R16)</f>
        <v>0</v>
      </c>
      <c r="O16" s="87"/>
      <c r="P16" s="88"/>
      <c r="Q16" s="89"/>
      <c r="R16" s="27">
        <f>(O16*P16)*(Q16)-(N9*0.06)</f>
        <v>0</v>
      </c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55" t="s">
        <v>30</v>
      </c>
      <c r="B17" s="128"/>
      <c r="C17" s="156"/>
      <c r="D17" s="157">
        <f>D13+D16</f>
        <v>0</v>
      </c>
      <c r="E17" s="156"/>
      <c r="F17" s="115"/>
      <c r="G17" s="114"/>
      <c r="H17" s="5"/>
      <c r="I17" s="161"/>
      <c r="J17" s="165" t="s">
        <v>31</v>
      </c>
      <c r="K17" s="128"/>
      <c r="L17" s="134"/>
      <c r="M17" s="23"/>
      <c r="N17" s="8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205" t="s">
        <v>133</v>
      </c>
      <c r="B18" s="206"/>
      <c r="C18" s="207"/>
      <c r="D18" s="28">
        <f>N35</f>
        <v>0</v>
      </c>
      <c r="E18" s="29">
        <f>((D13+D16)/(1-N35))*D18</f>
        <v>0</v>
      </c>
      <c r="F18" s="115"/>
      <c r="G18" s="114"/>
      <c r="H18" s="5"/>
      <c r="I18" s="161"/>
      <c r="J18" s="165" t="s">
        <v>33</v>
      </c>
      <c r="K18" s="128"/>
      <c r="L18" s="134"/>
      <c r="M18" s="23"/>
      <c r="N18" s="85"/>
      <c r="O18" s="18"/>
      <c r="P18" s="16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94" t="s">
        <v>34</v>
      </c>
      <c r="B19" s="175"/>
      <c r="C19" s="195"/>
      <c r="D19" s="196">
        <f>D17+E18</f>
        <v>0</v>
      </c>
      <c r="E19" s="195"/>
      <c r="F19" s="15"/>
      <c r="G19" s="16"/>
      <c r="H19" s="5"/>
      <c r="I19" s="161"/>
      <c r="J19" s="165" t="s">
        <v>35</v>
      </c>
      <c r="K19" s="128"/>
      <c r="L19" s="134"/>
      <c r="M19" s="23"/>
      <c r="N19" s="85"/>
      <c r="O19" s="113"/>
      <c r="P19" s="114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86" t="s">
        <v>36</v>
      </c>
      <c r="B20" s="187"/>
      <c r="C20" s="188"/>
      <c r="D20" s="197">
        <f>IF(D19=0,0,D19/E9)</f>
        <v>0</v>
      </c>
      <c r="E20" s="188"/>
      <c r="F20" s="115"/>
      <c r="G20" s="114"/>
      <c r="H20" s="5"/>
      <c r="I20" s="161"/>
      <c r="J20" s="165" t="s">
        <v>37</v>
      </c>
      <c r="K20" s="128"/>
      <c r="L20" s="134"/>
      <c r="M20" s="23"/>
      <c r="N20" s="85"/>
      <c r="O20" s="15"/>
      <c r="P20" s="30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31" t="s">
        <v>38</v>
      </c>
      <c r="B21" s="5"/>
      <c r="C21" s="5"/>
      <c r="D21" s="32"/>
      <c r="E21" s="5"/>
      <c r="F21" s="201"/>
      <c r="G21" s="114"/>
      <c r="H21" s="5"/>
      <c r="I21" s="161"/>
      <c r="J21" s="165" t="s">
        <v>39</v>
      </c>
      <c r="K21" s="128"/>
      <c r="L21" s="134"/>
      <c r="M21" s="23"/>
      <c r="N21" s="90"/>
      <c r="O21" s="15"/>
      <c r="P21" s="30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31" t="s">
        <v>40</v>
      </c>
      <c r="B22" s="5"/>
      <c r="C22" s="5"/>
      <c r="D22" s="32"/>
      <c r="E22" s="5"/>
      <c r="F22" s="5"/>
      <c r="G22" s="5"/>
      <c r="H22" s="1"/>
      <c r="I22" s="162"/>
      <c r="J22" s="167" t="s">
        <v>41</v>
      </c>
      <c r="K22" s="168"/>
      <c r="L22" s="139"/>
      <c r="M22" s="24"/>
      <c r="N22" s="86"/>
      <c r="O22" s="115"/>
      <c r="P22" s="114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31" t="s">
        <v>42</v>
      </c>
      <c r="B23" s="5"/>
      <c r="C23" s="5"/>
      <c r="D23" s="32"/>
      <c r="E23" s="5"/>
      <c r="F23" s="5"/>
      <c r="G23" s="5"/>
      <c r="H23" s="1"/>
      <c r="I23" s="160" t="s">
        <v>43</v>
      </c>
      <c r="J23" s="198" t="s">
        <v>44</v>
      </c>
      <c r="K23" s="199"/>
      <c r="L23" s="159"/>
      <c r="M23" s="25"/>
      <c r="N23" s="84"/>
      <c r="O23" s="115"/>
      <c r="P23" s="114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31" t="s">
        <v>45</v>
      </c>
      <c r="B24" s="5"/>
      <c r="C24" s="5"/>
      <c r="D24" s="32"/>
      <c r="E24" s="5"/>
      <c r="F24" s="5"/>
      <c r="G24" s="5"/>
      <c r="H24" s="1"/>
      <c r="I24" s="161"/>
      <c r="J24" s="165" t="s">
        <v>46</v>
      </c>
      <c r="K24" s="128"/>
      <c r="L24" s="134"/>
      <c r="M24" s="23"/>
      <c r="N24" s="85"/>
      <c r="O24" s="15"/>
      <c r="P24" s="16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33"/>
      <c r="B25" s="5"/>
      <c r="C25" s="5"/>
      <c r="D25" s="5"/>
      <c r="E25" s="5"/>
      <c r="F25" s="5"/>
      <c r="G25" s="5"/>
      <c r="H25" s="34"/>
      <c r="I25" s="161"/>
      <c r="J25" s="165" t="s">
        <v>47</v>
      </c>
      <c r="K25" s="128"/>
      <c r="L25" s="134"/>
      <c r="M25" s="23"/>
      <c r="N25" s="85"/>
      <c r="O25" s="115"/>
      <c r="P25" s="114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33"/>
      <c r="B26" s="5"/>
      <c r="C26" s="5"/>
      <c r="D26" s="5"/>
      <c r="E26" s="5"/>
      <c r="F26" s="5"/>
      <c r="G26" s="5"/>
      <c r="H26" s="5"/>
      <c r="I26" s="162"/>
      <c r="J26" s="167" t="s">
        <v>48</v>
      </c>
      <c r="K26" s="168"/>
      <c r="L26" s="139"/>
      <c r="M26" s="24"/>
      <c r="N26" s="86"/>
      <c r="O26" s="201"/>
      <c r="P26" s="114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5"/>
      <c r="C27" s="5"/>
      <c r="D27" s="5"/>
      <c r="E27" s="5"/>
      <c r="F27" s="5"/>
      <c r="G27" s="5"/>
      <c r="H27" s="5"/>
      <c r="I27" s="204" t="s">
        <v>49</v>
      </c>
      <c r="J27" s="136"/>
      <c r="K27" s="136"/>
      <c r="L27" s="121"/>
      <c r="M27" s="202">
        <f>SUM(N9:N26)</f>
        <v>0</v>
      </c>
      <c r="N27" s="12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33"/>
      <c r="B28" s="5"/>
      <c r="C28" s="5"/>
      <c r="D28" s="3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>
      <c r="A29" s="35" t="s">
        <v>50</v>
      </c>
      <c r="B29" s="35"/>
      <c r="C29" s="35"/>
      <c r="D29" s="35"/>
      <c r="E29" s="35"/>
      <c r="F29" s="5"/>
      <c r="G29" s="5"/>
      <c r="H29" s="22"/>
      <c r="I29" s="22"/>
      <c r="J29" s="22"/>
      <c r="K29" s="22"/>
      <c r="L29" s="35" t="s">
        <v>51</v>
      </c>
      <c r="M29" s="22"/>
      <c r="N29" s="22"/>
      <c r="O29" s="22"/>
      <c r="P29" s="22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>
      <c r="A30" s="189" t="s">
        <v>52</v>
      </c>
      <c r="B30" s="150"/>
      <c r="C30" s="140" t="s">
        <v>53</v>
      </c>
      <c r="D30" s="136"/>
      <c r="E30" s="121"/>
      <c r="F30" s="140" t="s">
        <v>54</v>
      </c>
      <c r="G30" s="136"/>
      <c r="H30" s="136"/>
      <c r="I30" s="136"/>
      <c r="J30" s="121"/>
      <c r="K30" s="37"/>
      <c r="L30" s="140" t="s">
        <v>55</v>
      </c>
      <c r="M30" s="121"/>
      <c r="N30" s="38" t="s">
        <v>56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39" t="s">
        <v>57</v>
      </c>
      <c r="B31" s="91">
        <v>0.2</v>
      </c>
      <c r="C31" s="190" t="s">
        <v>58</v>
      </c>
      <c r="D31" s="124"/>
      <c r="E31" s="94">
        <v>8.3299999999999999E-2</v>
      </c>
      <c r="F31" s="203" t="s">
        <v>59</v>
      </c>
      <c r="G31" s="123"/>
      <c r="H31" s="123"/>
      <c r="I31" s="124"/>
      <c r="J31" s="96"/>
      <c r="K31" s="32"/>
      <c r="L31" s="200" t="s">
        <v>60</v>
      </c>
      <c r="M31" s="159"/>
      <c r="N31" s="97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40" t="s">
        <v>61</v>
      </c>
      <c r="B32" s="92">
        <v>1.4999999999999999E-2</v>
      </c>
      <c r="C32" s="41" t="s">
        <v>62</v>
      </c>
      <c r="D32" s="42"/>
      <c r="E32" s="92"/>
      <c r="F32" s="133" t="s">
        <v>63</v>
      </c>
      <c r="G32" s="128"/>
      <c r="H32" s="128"/>
      <c r="I32" s="129"/>
      <c r="J32" s="43">
        <f>B36*J31</f>
        <v>0</v>
      </c>
      <c r="K32" s="32"/>
      <c r="L32" s="133" t="s">
        <v>64</v>
      </c>
      <c r="M32" s="134"/>
      <c r="N32" s="98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40" t="s">
        <v>65</v>
      </c>
      <c r="B33" s="92">
        <v>0.01</v>
      </c>
      <c r="C33" s="133" t="s">
        <v>66</v>
      </c>
      <c r="D33" s="129"/>
      <c r="E33" s="95">
        <v>0.1111</v>
      </c>
      <c r="F33" s="130" t="s">
        <v>67</v>
      </c>
      <c r="G33" s="131"/>
      <c r="H33" s="131"/>
      <c r="I33" s="132"/>
      <c r="J33" s="44">
        <f>(((0.08*0.5*0.9*(1+(5/56)+(5/56)+(1/3)*(5/56)))))</f>
        <v>4.3499999999999997E-2</v>
      </c>
      <c r="K33" s="5"/>
      <c r="L33" s="133" t="s">
        <v>68</v>
      </c>
      <c r="M33" s="134"/>
      <c r="N33" s="9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40" t="s">
        <v>69</v>
      </c>
      <c r="B34" s="92">
        <v>2E-3</v>
      </c>
      <c r="C34" s="191" t="s">
        <v>70</v>
      </c>
      <c r="D34" s="129"/>
      <c r="E34" s="95"/>
      <c r="F34" s="135" t="s">
        <v>71</v>
      </c>
      <c r="G34" s="136"/>
      <c r="H34" s="136"/>
      <c r="I34" s="137"/>
      <c r="J34" s="45">
        <f>SUM(J31:J33)</f>
        <v>4.3499999999999997E-2</v>
      </c>
      <c r="K34" s="5"/>
      <c r="L34" s="138" t="s">
        <v>72</v>
      </c>
      <c r="M34" s="139"/>
      <c r="N34" s="99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40" t="s">
        <v>73</v>
      </c>
      <c r="B35" s="92">
        <v>2.5000000000000001E-2</v>
      </c>
      <c r="C35" s="41" t="s">
        <v>74</v>
      </c>
      <c r="D35" s="42"/>
      <c r="E35" s="95"/>
      <c r="F35" s="36"/>
      <c r="G35" s="46"/>
      <c r="H35" s="46"/>
      <c r="I35" s="46"/>
      <c r="J35" s="46"/>
      <c r="K35" s="5"/>
      <c r="L35" s="135" t="s">
        <v>75</v>
      </c>
      <c r="M35" s="121"/>
      <c r="N35" s="47">
        <f>SUM(N31:N34)</f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40" t="s">
        <v>76</v>
      </c>
      <c r="B36" s="92">
        <v>0.08</v>
      </c>
      <c r="C36" s="41" t="s">
        <v>77</v>
      </c>
      <c r="D36" s="42"/>
      <c r="E36" s="92"/>
      <c r="F36" s="48"/>
      <c r="G36" s="49"/>
      <c r="H36" s="49"/>
      <c r="I36" s="49"/>
      <c r="J36" s="49"/>
      <c r="K36" s="5"/>
      <c r="L36" s="5"/>
      <c r="M36" s="5"/>
      <c r="N36" s="5"/>
      <c r="O36" s="5"/>
      <c r="P36" s="5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40" t="s">
        <v>78</v>
      </c>
      <c r="B37" s="92"/>
      <c r="C37" s="41" t="s">
        <v>79</v>
      </c>
      <c r="D37" s="42"/>
      <c r="E37" s="95"/>
      <c r="F37" s="140" t="s">
        <v>80</v>
      </c>
      <c r="G37" s="136"/>
      <c r="H37" s="136"/>
      <c r="I37" s="136"/>
      <c r="J37" s="121"/>
      <c r="K37" s="5"/>
      <c r="L37" s="5"/>
      <c r="M37" s="5"/>
      <c r="N37" s="5"/>
      <c r="O37" s="5"/>
      <c r="P37" s="5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50" t="s">
        <v>81</v>
      </c>
      <c r="B38" s="93">
        <v>6.0000000000000001E-3</v>
      </c>
      <c r="C38" s="192" t="s">
        <v>82</v>
      </c>
      <c r="D38" s="193"/>
      <c r="E38" s="93"/>
      <c r="F38" s="141" t="s">
        <v>83</v>
      </c>
      <c r="G38" s="136"/>
      <c r="H38" s="136"/>
      <c r="I38" s="137"/>
      <c r="J38" s="51">
        <f>B39*E39</f>
        <v>6.5707200000000021E-2</v>
      </c>
      <c r="K38" s="5"/>
      <c r="L38" s="52" t="s">
        <v>84</v>
      </c>
      <c r="M38" s="5"/>
      <c r="N38" s="5"/>
      <c r="O38" s="5"/>
      <c r="P38" s="5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53" t="s">
        <v>85</v>
      </c>
      <c r="B39" s="45">
        <f>SUM(B31:B38)</f>
        <v>0.33800000000000008</v>
      </c>
      <c r="C39" s="135" t="s">
        <v>86</v>
      </c>
      <c r="D39" s="137"/>
      <c r="E39" s="45">
        <f>SUM(E31:E38)</f>
        <v>0.19440000000000002</v>
      </c>
      <c r="F39" s="135" t="s">
        <v>87</v>
      </c>
      <c r="G39" s="136"/>
      <c r="H39" s="136"/>
      <c r="I39" s="137"/>
      <c r="J39" s="45">
        <f>SUM(J38)</f>
        <v>6.5707200000000021E-2</v>
      </c>
      <c r="K39" s="54"/>
      <c r="L39" s="55" t="s">
        <v>88</v>
      </c>
      <c r="M39" s="5"/>
      <c r="N39" s="5"/>
      <c r="O39" s="5"/>
      <c r="P39" s="5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56"/>
      <c r="B40" s="54"/>
      <c r="C40" s="56"/>
      <c r="D40" s="56"/>
      <c r="E40" s="56"/>
      <c r="F40" s="54"/>
      <c r="G40" s="56"/>
      <c r="H40" s="56"/>
      <c r="I40" s="56"/>
      <c r="J40" s="54"/>
      <c r="K40" s="54"/>
      <c r="L40" s="55" t="s">
        <v>89</v>
      </c>
      <c r="M40" s="5"/>
      <c r="N40" s="5"/>
      <c r="O40" s="5"/>
      <c r="P40" s="5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57" t="s">
        <v>90</v>
      </c>
      <c r="B41" s="58"/>
      <c r="C41" s="58"/>
      <c r="D41" s="58"/>
      <c r="E41" s="58"/>
      <c r="F41" s="58"/>
      <c r="G41" s="58"/>
      <c r="H41" s="58"/>
      <c r="I41" s="58"/>
      <c r="J41" s="59">
        <f>B39+E39+J34+J39</f>
        <v>0.64160720000000016</v>
      </c>
      <c r="K41" s="22"/>
      <c r="L41" s="22"/>
      <c r="M41" s="22"/>
      <c r="N41" s="22"/>
      <c r="O41" s="22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5"/>
      <c r="B42" s="5"/>
      <c r="C42" s="5"/>
      <c r="D42" s="32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9" customHeight="1">
      <c r="A43" s="60" t="s">
        <v>91</v>
      </c>
      <c r="B43" s="61"/>
      <c r="C43" s="61"/>
      <c r="D43" s="62"/>
      <c r="E43" s="61"/>
      <c r="F43" s="61"/>
      <c r="G43" s="61"/>
      <c r="H43" s="5"/>
      <c r="I43" s="169" t="s">
        <v>92</v>
      </c>
      <c r="J43" s="136"/>
      <c r="K43" s="136"/>
      <c r="L43" s="136"/>
      <c r="M43" s="136"/>
      <c r="N43" s="121"/>
      <c r="O43" s="5"/>
      <c r="P43" s="5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9" customHeight="1">
      <c r="A44" s="140" t="s">
        <v>4</v>
      </c>
      <c r="B44" s="137"/>
      <c r="C44" s="63" t="s">
        <v>93</v>
      </c>
      <c r="D44" s="63" t="s">
        <v>94</v>
      </c>
      <c r="E44" s="63" t="s">
        <v>95</v>
      </c>
      <c r="F44" s="120" t="s">
        <v>96</v>
      </c>
      <c r="G44" s="121"/>
      <c r="H44" s="5"/>
      <c r="I44" s="122" t="s">
        <v>97</v>
      </c>
      <c r="J44" s="123"/>
      <c r="K44" s="123"/>
      <c r="L44" s="123"/>
      <c r="M44" s="124"/>
      <c r="N44" s="101"/>
      <c r="O44" s="5"/>
      <c r="P44" s="5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70" t="str">
        <f>D7</f>
        <v>Líder Operacional</v>
      </c>
      <c r="B45" s="171"/>
      <c r="C45" s="100"/>
      <c r="D45" s="100"/>
      <c r="E45" s="65">
        <f>D19</f>
        <v>0</v>
      </c>
      <c r="F45" s="125"/>
      <c r="G45" s="126"/>
      <c r="H45" s="5"/>
      <c r="I45" s="127" t="s">
        <v>98</v>
      </c>
      <c r="J45" s="128"/>
      <c r="K45" s="128"/>
      <c r="L45" s="128"/>
      <c r="M45" s="129"/>
      <c r="N45" s="102"/>
      <c r="O45" s="5"/>
      <c r="P45" s="5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>
      <c r="A46" s="172" t="s">
        <v>99</v>
      </c>
      <c r="B46" s="149"/>
      <c r="C46" s="149"/>
      <c r="D46" s="149"/>
      <c r="E46" s="173"/>
      <c r="F46" s="116">
        <f>IF(D45=0,0,ROUND(((E45/D45)*F45),2))</f>
        <v>0</v>
      </c>
      <c r="G46" s="117"/>
      <c r="H46" s="5"/>
      <c r="I46" s="127" t="s">
        <v>100</v>
      </c>
      <c r="J46" s="128"/>
      <c r="K46" s="128"/>
      <c r="L46" s="128"/>
      <c r="M46" s="129"/>
      <c r="N46" s="103"/>
      <c r="O46" s="5"/>
      <c r="P46" s="5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174" t="s">
        <v>134</v>
      </c>
      <c r="B47" s="175"/>
      <c r="C47" s="175"/>
      <c r="D47" s="175"/>
      <c r="E47" s="176"/>
      <c r="F47" s="118">
        <f>F46*C45</f>
        <v>0</v>
      </c>
      <c r="G47" s="119"/>
      <c r="H47" s="5"/>
      <c r="I47" s="127" t="s">
        <v>102</v>
      </c>
      <c r="J47" s="128"/>
      <c r="K47" s="128"/>
      <c r="L47" s="128"/>
      <c r="M47" s="129"/>
      <c r="N47" s="104"/>
      <c r="O47" s="5"/>
      <c r="P47" s="5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177" t="s">
        <v>135</v>
      </c>
      <c r="B48" s="178"/>
      <c r="C48" s="178"/>
      <c r="D48" s="178"/>
      <c r="E48" s="179"/>
      <c r="F48" s="183">
        <f>F47*N48</f>
        <v>0</v>
      </c>
      <c r="G48" s="184"/>
      <c r="H48" s="5"/>
      <c r="I48" s="185" t="s">
        <v>104</v>
      </c>
      <c r="J48" s="131"/>
      <c r="K48" s="131"/>
      <c r="L48" s="131"/>
      <c r="M48" s="132"/>
      <c r="N48" s="10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5"/>
      <c r="B49" s="5"/>
      <c r="C49" s="32"/>
      <c r="D49" s="5"/>
      <c r="E49" s="5"/>
      <c r="F49" s="1"/>
      <c r="G49" s="1"/>
      <c r="H49" s="5"/>
      <c r="I49" s="1"/>
      <c r="J49" s="1"/>
      <c r="K49" s="1"/>
      <c r="L49" s="1"/>
      <c r="M49" s="1"/>
      <c r="N49" s="1"/>
      <c r="O49" s="1"/>
      <c r="P49" s="1"/>
      <c r="Q49" s="67" t="s">
        <v>105</v>
      </c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80" t="s">
        <v>106</v>
      </c>
      <c r="B50" s="181"/>
      <c r="C50" s="181"/>
      <c r="D50" s="181"/>
      <c r="E50" s="182"/>
      <c r="F50" s="1"/>
      <c r="G50" s="1"/>
      <c r="H50" s="6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"/>
      <c r="B51" s="1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vJmyv21N8bNhTjmTiDAHE6C71BTXHesafvkYMw3Z6XrAo4zNUr/9pXvIBeH/Dqmj/dV/IMSi6cJpZOrxBOvCAA==" saltValue="e55vuSIsNnSo70SvNR2paA==" spinCount="100000" sheet="1" objects="1" scenarios="1"/>
  <mergeCells count="102">
    <mergeCell ref="A16:C16"/>
    <mergeCell ref="D16:E16"/>
    <mergeCell ref="D17:E17"/>
    <mergeCell ref="F17:G17"/>
    <mergeCell ref="F18:G18"/>
    <mergeCell ref="A17:C17"/>
    <mergeCell ref="A18:C18"/>
    <mergeCell ref="J20:L20"/>
    <mergeCell ref="J21:L21"/>
    <mergeCell ref="J16:L16"/>
    <mergeCell ref="J17:L17"/>
    <mergeCell ref="J18:L18"/>
    <mergeCell ref="J19:L19"/>
    <mergeCell ref="F20:G20"/>
    <mergeCell ref="F21:G21"/>
    <mergeCell ref="I16:I22"/>
    <mergeCell ref="I23:I26"/>
    <mergeCell ref="J23:L23"/>
    <mergeCell ref="J24:L24"/>
    <mergeCell ref="J25:L25"/>
    <mergeCell ref="J26:L26"/>
    <mergeCell ref="L31:M31"/>
    <mergeCell ref="L32:M32"/>
    <mergeCell ref="O25:P25"/>
    <mergeCell ref="O26:P26"/>
    <mergeCell ref="M27:N27"/>
    <mergeCell ref="F30:J30"/>
    <mergeCell ref="L30:M30"/>
    <mergeCell ref="F31:I31"/>
    <mergeCell ref="F32:I32"/>
    <mergeCell ref="I27:L27"/>
    <mergeCell ref="A20:C20"/>
    <mergeCell ref="A30:B30"/>
    <mergeCell ref="C30:E30"/>
    <mergeCell ref="C31:D31"/>
    <mergeCell ref="C33:D33"/>
    <mergeCell ref="C34:D34"/>
    <mergeCell ref="C38:D38"/>
    <mergeCell ref="A19:C19"/>
    <mergeCell ref="D19:E19"/>
    <mergeCell ref="D20:E20"/>
    <mergeCell ref="C39:D39"/>
    <mergeCell ref="A44:B44"/>
    <mergeCell ref="A45:B45"/>
    <mergeCell ref="A46:E46"/>
    <mergeCell ref="A47:E47"/>
    <mergeCell ref="A48:E48"/>
    <mergeCell ref="A50:E50"/>
    <mergeCell ref="F48:G48"/>
    <mergeCell ref="I47:M47"/>
    <mergeCell ref="I48:M48"/>
    <mergeCell ref="A10:C10"/>
    <mergeCell ref="A11:C11"/>
    <mergeCell ref="A12:C12"/>
    <mergeCell ref="A13:C13"/>
    <mergeCell ref="D13:E13"/>
    <mergeCell ref="I7:L8"/>
    <mergeCell ref="M7:N7"/>
    <mergeCell ref="I9:I15"/>
    <mergeCell ref="J9:L9"/>
    <mergeCell ref="J10:L10"/>
    <mergeCell ref="A14:C14"/>
    <mergeCell ref="F14:G14"/>
    <mergeCell ref="A15:C15"/>
    <mergeCell ref="J13:L13"/>
    <mergeCell ref="J14:L14"/>
    <mergeCell ref="J11:L11"/>
    <mergeCell ref="J12:L12"/>
    <mergeCell ref="J15:L15"/>
    <mergeCell ref="A3:R3"/>
    <mergeCell ref="A5:G5"/>
    <mergeCell ref="A6:E6"/>
    <mergeCell ref="I6:N6"/>
    <mergeCell ref="D7:E7"/>
    <mergeCell ref="F7:G7"/>
    <mergeCell ref="O7:P7"/>
    <mergeCell ref="A7:C8"/>
    <mergeCell ref="A9:C9"/>
    <mergeCell ref="O14:O15"/>
    <mergeCell ref="P14:P15"/>
    <mergeCell ref="Q14:Q15"/>
    <mergeCell ref="R14:R15"/>
    <mergeCell ref="O19:P19"/>
    <mergeCell ref="O22:P22"/>
    <mergeCell ref="O23:P23"/>
    <mergeCell ref="F46:G46"/>
    <mergeCell ref="F47:G47"/>
    <mergeCell ref="F44:G44"/>
    <mergeCell ref="I44:M44"/>
    <mergeCell ref="F45:G45"/>
    <mergeCell ref="I45:M45"/>
    <mergeCell ref="I46:M46"/>
    <mergeCell ref="F33:I33"/>
    <mergeCell ref="L33:M33"/>
    <mergeCell ref="F34:I34"/>
    <mergeCell ref="L34:M34"/>
    <mergeCell ref="L35:M35"/>
    <mergeCell ref="F37:J37"/>
    <mergeCell ref="F38:I38"/>
    <mergeCell ref="F39:I39"/>
    <mergeCell ref="I43:N43"/>
    <mergeCell ref="J22:L22"/>
  </mergeCells>
  <pageMargins left="0.51181102362204722" right="0.51181102362204722" top="0.51181102362204722" bottom="0.51181102362204722" header="0" footer="0"/>
  <pageSetup paperSize="9" orientation="landscape"/>
  <headerFooter>
    <oddHeader>&amp;L&amp;"Calibri"&amp;10&amp;K000000 #interna&amp;1#_x000D_000000 #pública#_x000D_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showGridLines="0" workbookViewId="0">
      <selection activeCell="A3" sqref="A3:R3"/>
    </sheetView>
  </sheetViews>
  <sheetFormatPr defaultColWidth="14.42578125" defaultRowHeight="15" customHeight="1"/>
  <cols>
    <col min="1" max="1" width="27.7109375" customWidth="1"/>
    <col min="2" max="2" width="9.42578125" customWidth="1"/>
    <col min="3" max="3" width="12.7109375" customWidth="1"/>
    <col min="4" max="4" width="10.7109375" customWidth="1"/>
    <col min="5" max="5" width="11.7109375" customWidth="1"/>
    <col min="6" max="7" width="8.28515625" customWidth="1"/>
    <col min="8" max="8" width="5.7109375" customWidth="1"/>
    <col min="9" max="9" width="12.42578125" customWidth="1"/>
    <col min="10" max="10" width="7.7109375" customWidth="1"/>
    <col min="11" max="11" width="4.7109375" customWidth="1"/>
    <col min="12" max="12" width="19.42578125" customWidth="1"/>
    <col min="13" max="13" width="10.42578125" customWidth="1"/>
    <col min="14" max="14" width="16.7109375" customWidth="1"/>
    <col min="15" max="15" width="10.7109375" customWidth="1"/>
    <col min="16" max="16" width="9.7109375" customWidth="1"/>
    <col min="17" max="17" width="7.7109375" customWidth="1"/>
    <col min="18" max="18" width="10.7109375" customWidth="1"/>
    <col min="19" max="26" width="9.14062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1"/>
      <c r="S1" s="1"/>
      <c r="T1" s="1"/>
      <c r="U1" s="1"/>
      <c r="V1" s="1"/>
      <c r="W1" s="1"/>
      <c r="X1" s="1"/>
      <c r="Y1" s="1"/>
      <c r="Z1" s="1"/>
    </row>
    <row r="2" spans="1:26" ht="33" customHeigh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142" t="s">
        <v>144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9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>
      <c r="A5" s="143" t="s">
        <v>1</v>
      </c>
      <c r="B5" s="114"/>
      <c r="C5" s="114"/>
      <c r="D5" s="114"/>
      <c r="E5" s="114"/>
      <c r="F5" s="114"/>
      <c r="G5" s="114"/>
      <c r="H5" s="5"/>
      <c r="I5" s="5"/>
      <c r="J5" s="5"/>
      <c r="K5" s="5"/>
      <c r="L5" s="5"/>
      <c r="M5" s="5"/>
      <c r="N5" s="5"/>
      <c r="O5" s="5"/>
      <c r="P5" s="5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44" t="s">
        <v>2</v>
      </c>
      <c r="B6" s="136"/>
      <c r="C6" s="136"/>
      <c r="D6" s="136"/>
      <c r="E6" s="121"/>
      <c r="F6" s="7"/>
      <c r="G6" s="7"/>
      <c r="H6" s="5"/>
      <c r="I6" s="144" t="s">
        <v>3</v>
      </c>
      <c r="J6" s="136"/>
      <c r="K6" s="136"/>
      <c r="L6" s="136"/>
      <c r="M6" s="136"/>
      <c r="N6" s="121"/>
      <c r="O6" s="8"/>
      <c r="P6" s="7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2" customHeight="1">
      <c r="A7" s="148" t="s">
        <v>4</v>
      </c>
      <c r="B7" s="149"/>
      <c r="C7" s="150"/>
      <c r="D7" s="145" t="s">
        <v>137</v>
      </c>
      <c r="E7" s="146"/>
      <c r="F7" s="147"/>
      <c r="G7" s="114"/>
      <c r="H7" s="5"/>
      <c r="I7" s="147" t="s">
        <v>4</v>
      </c>
      <c r="J7" s="114"/>
      <c r="K7" s="114"/>
      <c r="L7" s="152"/>
      <c r="M7" s="158" t="str">
        <f>D7</f>
        <v>Líder de Laboratório</v>
      </c>
      <c r="N7" s="159"/>
      <c r="O7" s="147"/>
      <c r="P7" s="114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51"/>
      <c r="B8" s="114"/>
      <c r="C8" s="152"/>
      <c r="D8" s="9" t="s">
        <v>6</v>
      </c>
      <c r="E8" s="10" t="s">
        <v>7</v>
      </c>
      <c r="F8" s="11"/>
      <c r="G8" s="12"/>
      <c r="H8" s="5"/>
      <c r="I8" s="151"/>
      <c r="J8" s="114"/>
      <c r="K8" s="114"/>
      <c r="L8" s="152"/>
      <c r="M8" s="9" t="s">
        <v>6</v>
      </c>
      <c r="N8" s="10" t="s">
        <v>7</v>
      </c>
      <c r="O8" s="11"/>
      <c r="P8" s="12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53" t="s">
        <v>8</v>
      </c>
      <c r="B9" s="123"/>
      <c r="C9" s="124"/>
      <c r="D9" s="13"/>
      <c r="E9" s="14">
        <f>SUM(N9:N15)</f>
        <v>0</v>
      </c>
      <c r="F9" s="15"/>
      <c r="G9" s="16"/>
      <c r="H9" s="5"/>
      <c r="I9" s="160" t="s">
        <v>9</v>
      </c>
      <c r="J9" s="163" t="s">
        <v>10</v>
      </c>
      <c r="K9" s="123"/>
      <c r="L9" s="164"/>
      <c r="M9" s="17"/>
      <c r="N9" s="83"/>
      <c r="O9" s="18"/>
      <c r="P9" s="16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54" t="s">
        <v>138</v>
      </c>
      <c r="B10" s="128"/>
      <c r="C10" s="129"/>
      <c r="D10" s="19">
        <f>J41</f>
        <v>0.64160720000000016</v>
      </c>
      <c r="E10" s="20">
        <f>E9*J41</f>
        <v>0</v>
      </c>
      <c r="F10" s="15"/>
      <c r="G10" s="16"/>
      <c r="H10" s="5"/>
      <c r="I10" s="161"/>
      <c r="J10" s="165" t="s">
        <v>12</v>
      </c>
      <c r="K10" s="128"/>
      <c r="L10" s="134"/>
      <c r="M10" s="82"/>
      <c r="N10" s="21">
        <f>M10*N9</f>
        <v>0</v>
      </c>
      <c r="O10" s="18"/>
      <c r="P10" s="16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54" t="s">
        <v>13</v>
      </c>
      <c r="B11" s="128"/>
      <c r="C11" s="129"/>
      <c r="D11" s="19"/>
      <c r="E11" s="20">
        <f>SUM(N16:N22)</f>
        <v>0</v>
      </c>
      <c r="F11" s="15"/>
      <c r="G11" s="16"/>
      <c r="H11" s="22"/>
      <c r="I11" s="161"/>
      <c r="J11" s="165" t="s">
        <v>14</v>
      </c>
      <c r="K11" s="128"/>
      <c r="L11" s="134"/>
      <c r="M11" s="82"/>
      <c r="N11" s="21">
        <f>N9*M11</f>
        <v>0</v>
      </c>
      <c r="O11" s="18"/>
      <c r="P11" s="16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54" t="s">
        <v>15</v>
      </c>
      <c r="B12" s="128"/>
      <c r="C12" s="129"/>
      <c r="D12" s="19"/>
      <c r="E12" s="20">
        <f>SUM(N23:N26)</f>
        <v>0</v>
      </c>
      <c r="F12" s="15"/>
      <c r="G12" s="16"/>
      <c r="H12" s="5"/>
      <c r="I12" s="161"/>
      <c r="J12" s="165" t="s">
        <v>16</v>
      </c>
      <c r="K12" s="128"/>
      <c r="L12" s="134"/>
      <c r="M12" s="23"/>
      <c r="N12" s="84"/>
      <c r="O12" s="18"/>
      <c r="P12" s="16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55" t="s">
        <v>17</v>
      </c>
      <c r="B13" s="128"/>
      <c r="C13" s="156"/>
      <c r="D13" s="157">
        <f>SUM(E9:E12)</f>
        <v>0</v>
      </c>
      <c r="E13" s="156"/>
      <c r="F13" s="15"/>
      <c r="G13" s="16"/>
      <c r="H13" s="5"/>
      <c r="I13" s="161"/>
      <c r="J13" s="165" t="s">
        <v>18</v>
      </c>
      <c r="K13" s="128"/>
      <c r="L13" s="134"/>
      <c r="M13" s="23"/>
      <c r="N13" s="85"/>
      <c r="O13" s="18"/>
      <c r="P13" s="16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54" t="s">
        <v>139</v>
      </c>
      <c r="B14" s="128"/>
      <c r="C14" s="129"/>
      <c r="D14" s="81"/>
      <c r="E14" s="20">
        <f>D13*D14</f>
        <v>0</v>
      </c>
      <c r="F14" s="166"/>
      <c r="G14" s="114"/>
      <c r="H14" s="5"/>
      <c r="I14" s="161"/>
      <c r="J14" s="165" t="s">
        <v>20</v>
      </c>
      <c r="K14" s="128"/>
      <c r="L14" s="134"/>
      <c r="M14" s="23"/>
      <c r="N14" s="85"/>
      <c r="O14" s="106" t="s">
        <v>21</v>
      </c>
      <c r="P14" s="108" t="s">
        <v>22</v>
      </c>
      <c r="Q14" s="110" t="s">
        <v>23</v>
      </c>
      <c r="R14" s="112" t="s">
        <v>24</v>
      </c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54" t="s">
        <v>140</v>
      </c>
      <c r="B15" s="128"/>
      <c r="C15" s="129"/>
      <c r="D15" s="81"/>
      <c r="E15" s="20">
        <f>D15*(D13+E14)</f>
        <v>0</v>
      </c>
      <c r="F15" s="15"/>
      <c r="G15" s="16"/>
      <c r="H15" s="5"/>
      <c r="I15" s="162"/>
      <c r="J15" s="167" t="s">
        <v>26</v>
      </c>
      <c r="K15" s="168"/>
      <c r="L15" s="139"/>
      <c r="M15" s="24"/>
      <c r="N15" s="86"/>
      <c r="O15" s="107"/>
      <c r="P15" s="109"/>
      <c r="Q15" s="111"/>
      <c r="R15" s="11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55" t="s">
        <v>27</v>
      </c>
      <c r="B16" s="128"/>
      <c r="C16" s="156"/>
      <c r="D16" s="157">
        <f>SUM(E14:E15)</f>
        <v>0</v>
      </c>
      <c r="E16" s="156"/>
      <c r="F16" s="15"/>
      <c r="G16" s="16"/>
      <c r="H16" s="5"/>
      <c r="I16" s="160" t="s">
        <v>28</v>
      </c>
      <c r="J16" s="198" t="s">
        <v>29</v>
      </c>
      <c r="K16" s="199"/>
      <c r="L16" s="159"/>
      <c r="M16" s="25"/>
      <c r="N16" s="26">
        <f>IF(R16&lt;0,"0",R16)</f>
        <v>0</v>
      </c>
      <c r="O16" s="87"/>
      <c r="P16" s="88"/>
      <c r="Q16" s="89"/>
      <c r="R16" s="27">
        <f>(O16*P16)*(Q16)-(N9*0.06)</f>
        <v>0</v>
      </c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55" t="s">
        <v>30</v>
      </c>
      <c r="B17" s="128"/>
      <c r="C17" s="156"/>
      <c r="D17" s="157">
        <f>D13+D16</f>
        <v>0</v>
      </c>
      <c r="E17" s="156"/>
      <c r="F17" s="115"/>
      <c r="G17" s="114"/>
      <c r="H17" s="5"/>
      <c r="I17" s="161"/>
      <c r="J17" s="165" t="s">
        <v>31</v>
      </c>
      <c r="K17" s="128"/>
      <c r="L17" s="134"/>
      <c r="M17" s="23"/>
      <c r="N17" s="8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205" t="s">
        <v>141</v>
      </c>
      <c r="B18" s="206"/>
      <c r="C18" s="207"/>
      <c r="D18" s="28">
        <f>N35</f>
        <v>0</v>
      </c>
      <c r="E18" s="29">
        <f>((D13+D16)/(1-N35))*D18</f>
        <v>0</v>
      </c>
      <c r="F18" s="115"/>
      <c r="G18" s="114"/>
      <c r="H18" s="5"/>
      <c r="I18" s="161"/>
      <c r="J18" s="165" t="s">
        <v>33</v>
      </c>
      <c r="K18" s="128"/>
      <c r="L18" s="134"/>
      <c r="M18" s="23"/>
      <c r="N18" s="85"/>
      <c r="O18" s="18"/>
      <c r="P18" s="16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94" t="s">
        <v>34</v>
      </c>
      <c r="B19" s="175"/>
      <c r="C19" s="195"/>
      <c r="D19" s="196">
        <f>D17+E18</f>
        <v>0</v>
      </c>
      <c r="E19" s="195"/>
      <c r="F19" s="15"/>
      <c r="G19" s="16"/>
      <c r="H19" s="5"/>
      <c r="I19" s="161"/>
      <c r="J19" s="165" t="s">
        <v>35</v>
      </c>
      <c r="K19" s="128"/>
      <c r="L19" s="134"/>
      <c r="M19" s="23"/>
      <c r="N19" s="85"/>
      <c r="O19" s="113"/>
      <c r="P19" s="114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86" t="s">
        <v>36</v>
      </c>
      <c r="B20" s="187"/>
      <c r="C20" s="188"/>
      <c r="D20" s="197">
        <f>IF(D19=0,0,D19/E9)</f>
        <v>0</v>
      </c>
      <c r="E20" s="188"/>
      <c r="F20" s="115"/>
      <c r="G20" s="114"/>
      <c r="H20" s="5"/>
      <c r="I20" s="161"/>
      <c r="J20" s="165" t="s">
        <v>37</v>
      </c>
      <c r="K20" s="128"/>
      <c r="L20" s="134"/>
      <c r="M20" s="23"/>
      <c r="N20" s="85"/>
      <c r="O20" s="15"/>
      <c r="P20" s="30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31" t="s">
        <v>38</v>
      </c>
      <c r="B21" s="5"/>
      <c r="C21" s="5"/>
      <c r="D21" s="32"/>
      <c r="E21" s="5"/>
      <c r="F21" s="201"/>
      <c r="G21" s="114"/>
      <c r="H21" s="5"/>
      <c r="I21" s="161"/>
      <c r="J21" s="165" t="s">
        <v>39</v>
      </c>
      <c r="K21" s="128"/>
      <c r="L21" s="134"/>
      <c r="M21" s="23"/>
      <c r="N21" s="90"/>
      <c r="O21" s="15"/>
      <c r="P21" s="30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31" t="s">
        <v>40</v>
      </c>
      <c r="B22" s="5"/>
      <c r="C22" s="5"/>
      <c r="D22" s="32"/>
      <c r="E22" s="5"/>
      <c r="F22" s="5"/>
      <c r="G22" s="5"/>
      <c r="H22" s="1"/>
      <c r="I22" s="162"/>
      <c r="J22" s="167" t="s">
        <v>41</v>
      </c>
      <c r="K22" s="168"/>
      <c r="L22" s="139"/>
      <c r="M22" s="24"/>
      <c r="N22" s="86"/>
      <c r="O22" s="115"/>
      <c r="P22" s="114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31" t="s">
        <v>42</v>
      </c>
      <c r="B23" s="5"/>
      <c r="C23" s="5"/>
      <c r="D23" s="32"/>
      <c r="E23" s="5"/>
      <c r="F23" s="5"/>
      <c r="G23" s="5"/>
      <c r="H23" s="1"/>
      <c r="I23" s="160" t="s">
        <v>43</v>
      </c>
      <c r="J23" s="198" t="s">
        <v>44</v>
      </c>
      <c r="K23" s="199"/>
      <c r="L23" s="159"/>
      <c r="M23" s="25"/>
      <c r="N23" s="84"/>
      <c r="O23" s="115"/>
      <c r="P23" s="114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31" t="s">
        <v>45</v>
      </c>
      <c r="B24" s="5"/>
      <c r="C24" s="5"/>
      <c r="D24" s="32"/>
      <c r="E24" s="5"/>
      <c r="F24" s="5"/>
      <c r="G24" s="5"/>
      <c r="H24" s="1"/>
      <c r="I24" s="161"/>
      <c r="J24" s="165" t="s">
        <v>46</v>
      </c>
      <c r="K24" s="128"/>
      <c r="L24" s="134"/>
      <c r="M24" s="23"/>
      <c r="N24" s="85"/>
      <c r="O24" s="15"/>
      <c r="P24" s="16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33"/>
      <c r="B25" s="5"/>
      <c r="C25" s="5"/>
      <c r="D25" s="5"/>
      <c r="E25" s="5"/>
      <c r="F25" s="5"/>
      <c r="G25" s="5"/>
      <c r="H25" s="34"/>
      <c r="I25" s="161"/>
      <c r="J25" s="165" t="s">
        <v>47</v>
      </c>
      <c r="K25" s="128"/>
      <c r="L25" s="134"/>
      <c r="M25" s="23"/>
      <c r="N25" s="85"/>
      <c r="O25" s="115"/>
      <c r="P25" s="114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33"/>
      <c r="B26" s="5"/>
      <c r="C26" s="5"/>
      <c r="D26" s="5"/>
      <c r="E26" s="5"/>
      <c r="F26" s="5"/>
      <c r="G26" s="5"/>
      <c r="H26" s="5"/>
      <c r="I26" s="162"/>
      <c r="J26" s="167" t="s">
        <v>48</v>
      </c>
      <c r="K26" s="168"/>
      <c r="L26" s="139"/>
      <c r="M26" s="24"/>
      <c r="N26" s="86"/>
      <c r="O26" s="201"/>
      <c r="P26" s="114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5"/>
      <c r="C27" s="5"/>
      <c r="D27" s="5"/>
      <c r="E27" s="5"/>
      <c r="F27" s="5"/>
      <c r="G27" s="5"/>
      <c r="H27" s="5"/>
      <c r="I27" s="204" t="s">
        <v>49</v>
      </c>
      <c r="J27" s="136"/>
      <c r="K27" s="136"/>
      <c r="L27" s="121"/>
      <c r="M27" s="202">
        <f>SUM(N9:N26)</f>
        <v>0</v>
      </c>
      <c r="N27" s="12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33"/>
      <c r="B28" s="5"/>
      <c r="C28" s="5"/>
      <c r="D28" s="3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>
      <c r="A29" s="35" t="s">
        <v>50</v>
      </c>
      <c r="B29" s="35"/>
      <c r="C29" s="35"/>
      <c r="D29" s="35"/>
      <c r="E29" s="35"/>
      <c r="F29" s="5"/>
      <c r="G29" s="5"/>
      <c r="H29" s="22"/>
      <c r="I29" s="22"/>
      <c r="J29" s="22"/>
      <c r="K29" s="22"/>
      <c r="L29" s="35" t="s">
        <v>51</v>
      </c>
      <c r="M29" s="22"/>
      <c r="N29" s="22"/>
      <c r="O29" s="22"/>
      <c r="P29" s="22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>
      <c r="A30" s="189" t="s">
        <v>52</v>
      </c>
      <c r="B30" s="150"/>
      <c r="C30" s="140" t="s">
        <v>53</v>
      </c>
      <c r="D30" s="136"/>
      <c r="E30" s="121"/>
      <c r="F30" s="140" t="s">
        <v>54</v>
      </c>
      <c r="G30" s="136"/>
      <c r="H30" s="136"/>
      <c r="I30" s="136"/>
      <c r="J30" s="121"/>
      <c r="K30" s="37"/>
      <c r="L30" s="140" t="s">
        <v>55</v>
      </c>
      <c r="M30" s="121"/>
      <c r="N30" s="38" t="s">
        <v>56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39" t="s">
        <v>57</v>
      </c>
      <c r="B31" s="91">
        <v>0.2</v>
      </c>
      <c r="C31" s="190" t="s">
        <v>58</v>
      </c>
      <c r="D31" s="124"/>
      <c r="E31" s="94">
        <v>8.3299999999999999E-2</v>
      </c>
      <c r="F31" s="203" t="s">
        <v>59</v>
      </c>
      <c r="G31" s="123"/>
      <c r="H31" s="123"/>
      <c r="I31" s="124"/>
      <c r="J31" s="96"/>
      <c r="K31" s="32"/>
      <c r="L31" s="200" t="s">
        <v>60</v>
      </c>
      <c r="M31" s="159"/>
      <c r="N31" s="97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40" t="s">
        <v>61</v>
      </c>
      <c r="B32" s="92">
        <v>1.4999999999999999E-2</v>
      </c>
      <c r="C32" s="41" t="s">
        <v>62</v>
      </c>
      <c r="D32" s="42"/>
      <c r="E32" s="92"/>
      <c r="F32" s="133" t="s">
        <v>63</v>
      </c>
      <c r="G32" s="128"/>
      <c r="H32" s="128"/>
      <c r="I32" s="129"/>
      <c r="J32" s="43">
        <f>B36*J31</f>
        <v>0</v>
      </c>
      <c r="K32" s="32"/>
      <c r="L32" s="133" t="s">
        <v>64</v>
      </c>
      <c r="M32" s="134"/>
      <c r="N32" s="98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40" t="s">
        <v>65</v>
      </c>
      <c r="B33" s="92">
        <v>0.01</v>
      </c>
      <c r="C33" s="133" t="s">
        <v>66</v>
      </c>
      <c r="D33" s="129"/>
      <c r="E33" s="95">
        <v>0.1111</v>
      </c>
      <c r="F33" s="130" t="s">
        <v>67</v>
      </c>
      <c r="G33" s="131"/>
      <c r="H33" s="131"/>
      <c r="I33" s="132"/>
      <c r="J33" s="44">
        <f>(((0.08*0.5*0.9*(1+(5/56)+(5/56)+(1/3)*(5/56)))))</f>
        <v>4.3499999999999997E-2</v>
      </c>
      <c r="K33" s="5"/>
      <c r="L33" s="133" t="s">
        <v>68</v>
      </c>
      <c r="M33" s="134"/>
      <c r="N33" s="9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40" t="s">
        <v>69</v>
      </c>
      <c r="B34" s="92">
        <v>2E-3</v>
      </c>
      <c r="C34" s="191" t="s">
        <v>70</v>
      </c>
      <c r="D34" s="129"/>
      <c r="E34" s="95"/>
      <c r="F34" s="135" t="s">
        <v>71</v>
      </c>
      <c r="G34" s="136"/>
      <c r="H34" s="136"/>
      <c r="I34" s="137"/>
      <c r="J34" s="45">
        <f>SUM(J31:J33)</f>
        <v>4.3499999999999997E-2</v>
      </c>
      <c r="K34" s="5"/>
      <c r="L34" s="138" t="s">
        <v>72</v>
      </c>
      <c r="M34" s="139"/>
      <c r="N34" s="99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40" t="s">
        <v>73</v>
      </c>
      <c r="B35" s="92">
        <v>2.5000000000000001E-2</v>
      </c>
      <c r="C35" s="41" t="s">
        <v>74</v>
      </c>
      <c r="D35" s="42"/>
      <c r="E35" s="95"/>
      <c r="F35" s="36"/>
      <c r="G35" s="46"/>
      <c r="H35" s="46"/>
      <c r="I35" s="46"/>
      <c r="J35" s="46"/>
      <c r="K35" s="5"/>
      <c r="L35" s="135" t="s">
        <v>75</v>
      </c>
      <c r="M35" s="121"/>
      <c r="N35" s="47">
        <f>SUM(N31:N34)</f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40" t="s">
        <v>76</v>
      </c>
      <c r="B36" s="92">
        <v>0.08</v>
      </c>
      <c r="C36" s="41" t="s">
        <v>77</v>
      </c>
      <c r="D36" s="42"/>
      <c r="E36" s="92"/>
      <c r="F36" s="48"/>
      <c r="G36" s="49"/>
      <c r="H36" s="49"/>
      <c r="I36" s="49"/>
      <c r="J36" s="49"/>
      <c r="K36" s="5"/>
      <c r="L36" s="5"/>
      <c r="M36" s="5"/>
      <c r="N36" s="5"/>
      <c r="O36" s="5"/>
      <c r="P36" s="5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40" t="s">
        <v>78</v>
      </c>
      <c r="B37" s="92"/>
      <c r="C37" s="41" t="s">
        <v>79</v>
      </c>
      <c r="D37" s="42"/>
      <c r="E37" s="95"/>
      <c r="F37" s="140" t="s">
        <v>80</v>
      </c>
      <c r="G37" s="136"/>
      <c r="H37" s="136"/>
      <c r="I37" s="136"/>
      <c r="J37" s="121"/>
      <c r="K37" s="5"/>
      <c r="L37" s="5"/>
      <c r="M37" s="5"/>
      <c r="N37" s="5"/>
      <c r="O37" s="5"/>
      <c r="P37" s="5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50" t="s">
        <v>81</v>
      </c>
      <c r="B38" s="93">
        <v>6.0000000000000001E-3</v>
      </c>
      <c r="C38" s="192" t="s">
        <v>82</v>
      </c>
      <c r="D38" s="193"/>
      <c r="E38" s="93"/>
      <c r="F38" s="141" t="s">
        <v>83</v>
      </c>
      <c r="G38" s="136"/>
      <c r="H38" s="136"/>
      <c r="I38" s="137"/>
      <c r="J38" s="51">
        <f>B39*E39</f>
        <v>6.5707200000000021E-2</v>
      </c>
      <c r="K38" s="5"/>
      <c r="L38" s="52" t="s">
        <v>84</v>
      </c>
      <c r="M38" s="5"/>
      <c r="N38" s="5"/>
      <c r="O38" s="5"/>
      <c r="P38" s="5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53" t="s">
        <v>85</v>
      </c>
      <c r="B39" s="45">
        <f>SUM(B31:B38)</f>
        <v>0.33800000000000008</v>
      </c>
      <c r="C39" s="135" t="s">
        <v>86</v>
      </c>
      <c r="D39" s="137"/>
      <c r="E39" s="45">
        <f>SUM(E31:E38)</f>
        <v>0.19440000000000002</v>
      </c>
      <c r="F39" s="135" t="s">
        <v>87</v>
      </c>
      <c r="G39" s="136"/>
      <c r="H39" s="136"/>
      <c r="I39" s="137"/>
      <c r="J39" s="45">
        <f>SUM(J38)</f>
        <v>6.5707200000000021E-2</v>
      </c>
      <c r="K39" s="54"/>
      <c r="L39" s="55" t="s">
        <v>88</v>
      </c>
      <c r="M39" s="5"/>
      <c r="N39" s="5"/>
      <c r="O39" s="5"/>
      <c r="P39" s="5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56"/>
      <c r="B40" s="54"/>
      <c r="C40" s="56"/>
      <c r="D40" s="56"/>
      <c r="E40" s="56"/>
      <c r="F40" s="54"/>
      <c r="G40" s="56"/>
      <c r="H40" s="56"/>
      <c r="I40" s="56"/>
      <c r="J40" s="54"/>
      <c r="K40" s="54"/>
      <c r="L40" s="55" t="s">
        <v>89</v>
      </c>
      <c r="M40" s="5"/>
      <c r="N40" s="5"/>
      <c r="O40" s="5"/>
      <c r="P40" s="5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57" t="s">
        <v>90</v>
      </c>
      <c r="B41" s="58"/>
      <c r="C41" s="58"/>
      <c r="D41" s="58"/>
      <c r="E41" s="58"/>
      <c r="F41" s="58"/>
      <c r="G41" s="58"/>
      <c r="H41" s="58"/>
      <c r="I41" s="58"/>
      <c r="J41" s="59">
        <f>B39+E39+J34+J39</f>
        <v>0.64160720000000016</v>
      </c>
      <c r="K41" s="22"/>
      <c r="L41" s="22"/>
      <c r="M41" s="22"/>
      <c r="N41" s="22"/>
      <c r="O41" s="22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5"/>
      <c r="B42" s="5"/>
      <c r="C42" s="5"/>
      <c r="D42" s="32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9" customHeight="1">
      <c r="A43" s="60" t="s">
        <v>91</v>
      </c>
      <c r="B43" s="61"/>
      <c r="C43" s="61"/>
      <c r="D43" s="62"/>
      <c r="E43" s="61"/>
      <c r="F43" s="61"/>
      <c r="G43" s="61"/>
      <c r="H43" s="5"/>
      <c r="I43" s="169" t="s">
        <v>92</v>
      </c>
      <c r="J43" s="136"/>
      <c r="K43" s="136"/>
      <c r="L43" s="136"/>
      <c r="M43" s="136"/>
      <c r="N43" s="121"/>
      <c r="O43" s="5"/>
      <c r="P43" s="5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9" customHeight="1">
      <c r="A44" s="140" t="s">
        <v>4</v>
      </c>
      <c r="B44" s="137"/>
      <c r="C44" s="63" t="s">
        <v>93</v>
      </c>
      <c r="D44" s="63" t="s">
        <v>94</v>
      </c>
      <c r="E44" s="63" t="s">
        <v>95</v>
      </c>
      <c r="F44" s="120" t="s">
        <v>96</v>
      </c>
      <c r="G44" s="121"/>
      <c r="H44" s="5"/>
      <c r="I44" s="122" t="s">
        <v>97</v>
      </c>
      <c r="J44" s="123"/>
      <c r="K44" s="123"/>
      <c r="L44" s="123"/>
      <c r="M44" s="124"/>
      <c r="N44" s="101"/>
      <c r="O44" s="5"/>
      <c r="P44" s="5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70" t="str">
        <f>D7</f>
        <v>Líder de Laboratório</v>
      </c>
      <c r="B45" s="171"/>
      <c r="C45" s="100"/>
      <c r="D45" s="100"/>
      <c r="E45" s="65">
        <f>D19</f>
        <v>0</v>
      </c>
      <c r="F45" s="125"/>
      <c r="G45" s="126"/>
      <c r="H45" s="5"/>
      <c r="I45" s="127" t="s">
        <v>98</v>
      </c>
      <c r="J45" s="128"/>
      <c r="K45" s="128"/>
      <c r="L45" s="128"/>
      <c r="M45" s="129"/>
      <c r="N45" s="102"/>
      <c r="O45" s="5"/>
      <c r="P45" s="5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>
      <c r="A46" s="172" t="s">
        <v>99</v>
      </c>
      <c r="B46" s="149"/>
      <c r="C46" s="149"/>
      <c r="D46" s="149"/>
      <c r="E46" s="173"/>
      <c r="F46" s="116">
        <f>IF(D45=0,0,ROUND(((E45/D45)*F45),2))</f>
        <v>0</v>
      </c>
      <c r="G46" s="117"/>
      <c r="H46" s="5"/>
      <c r="I46" s="127" t="s">
        <v>100</v>
      </c>
      <c r="J46" s="128"/>
      <c r="K46" s="128"/>
      <c r="L46" s="128"/>
      <c r="M46" s="129"/>
      <c r="N46" s="103"/>
      <c r="O46" s="5"/>
      <c r="P46" s="5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174" t="s">
        <v>142</v>
      </c>
      <c r="B47" s="175"/>
      <c r="C47" s="175"/>
      <c r="D47" s="175"/>
      <c r="E47" s="176"/>
      <c r="F47" s="118">
        <f>F46*C45</f>
        <v>0</v>
      </c>
      <c r="G47" s="119"/>
      <c r="H47" s="5"/>
      <c r="I47" s="127" t="s">
        <v>102</v>
      </c>
      <c r="J47" s="128"/>
      <c r="K47" s="128"/>
      <c r="L47" s="128"/>
      <c r="M47" s="129"/>
      <c r="N47" s="104"/>
      <c r="O47" s="5"/>
      <c r="P47" s="5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177" t="s">
        <v>143</v>
      </c>
      <c r="B48" s="178"/>
      <c r="C48" s="178"/>
      <c r="D48" s="178"/>
      <c r="E48" s="179"/>
      <c r="F48" s="183">
        <f>F47*N48</f>
        <v>0</v>
      </c>
      <c r="G48" s="184"/>
      <c r="H48" s="5"/>
      <c r="I48" s="185" t="s">
        <v>104</v>
      </c>
      <c r="J48" s="131"/>
      <c r="K48" s="131"/>
      <c r="L48" s="131"/>
      <c r="M48" s="132"/>
      <c r="N48" s="10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5"/>
      <c r="B49" s="5"/>
      <c r="C49" s="32"/>
      <c r="D49" s="5"/>
      <c r="E49" s="5"/>
      <c r="F49" s="1"/>
      <c r="G49" s="1"/>
      <c r="H49" s="5"/>
      <c r="I49" s="1"/>
      <c r="J49" s="1"/>
      <c r="K49" s="1"/>
      <c r="L49" s="1"/>
      <c r="M49" s="1"/>
      <c r="N49" s="1"/>
      <c r="O49" s="1"/>
      <c r="P49" s="1" t="s">
        <v>105</v>
      </c>
      <c r="Q49" s="67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80" t="s">
        <v>106</v>
      </c>
      <c r="B50" s="181"/>
      <c r="C50" s="181"/>
      <c r="D50" s="181"/>
      <c r="E50" s="182"/>
      <c r="F50" s="1"/>
      <c r="G50" s="1"/>
      <c r="H50" s="6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"/>
      <c r="B51" s="1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YkIUGFJyxpA5qOjChDGS31IfOyDYKJVjgnxiltLEWTWY1rBzMvGsEnWI0NSueU+bDdRJbkJ11tQ/USD8dL+6yg==" saltValue="XTFi13+R3N9xjZ+yJziTSQ==" spinCount="100000" sheet="1" objects="1" scenarios="1"/>
  <mergeCells count="102">
    <mergeCell ref="A16:C16"/>
    <mergeCell ref="D16:E16"/>
    <mergeCell ref="D17:E17"/>
    <mergeCell ref="F17:G17"/>
    <mergeCell ref="F18:G18"/>
    <mergeCell ref="A17:C17"/>
    <mergeCell ref="A18:C18"/>
    <mergeCell ref="J20:L20"/>
    <mergeCell ref="J21:L21"/>
    <mergeCell ref="J16:L16"/>
    <mergeCell ref="J17:L17"/>
    <mergeCell ref="J18:L18"/>
    <mergeCell ref="J19:L19"/>
    <mergeCell ref="F20:G20"/>
    <mergeCell ref="F21:G21"/>
    <mergeCell ref="I16:I22"/>
    <mergeCell ref="I23:I26"/>
    <mergeCell ref="J23:L23"/>
    <mergeCell ref="J24:L24"/>
    <mergeCell ref="J25:L25"/>
    <mergeCell ref="J26:L26"/>
    <mergeCell ref="L31:M31"/>
    <mergeCell ref="L32:M32"/>
    <mergeCell ref="O25:P25"/>
    <mergeCell ref="O26:P26"/>
    <mergeCell ref="M27:N27"/>
    <mergeCell ref="F30:J30"/>
    <mergeCell ref="L30:M30"/>
    <mergeCell ref="F31:I31"/>
    <mergeCell ref="F32:I32"/>
    <mergeCell ref="I27:L27"/>
    <mergeCell ref="A20:C20"/>
    <mergeCell ref="A30:B30"/>
    <mergeCell ref="C30:E30"/>
    <mergeCell ref="C31:D31"/>
    <mergeCell ref="C33:D33"/>
    <mergeCell ref="C34:D34"/>
    <mergeCell ref="C38:D38"/>
    <mergeCell ref="A19:C19"/>
    <mergeCell ref="D19:E19"/>
    <mergeCell ref="D20:E20"/>
    <mergeCell ref="C39:D39"/>
    <mergeCell ref="A44:B44"/>
    <mergeCell ref="A45:B45"/>
    <mergeCell ref="A46:E46"/>
    <mergeCell ref="A47:E47"/>
    <mergeCell ref="A48:E48"/>
    <mergeCell ref="A50:E50"/>
    <mergeCell ref="F48:G48"/>
    <mergeCell ref="I47:M47"/>
    <mergeCell ref="I48:M48"/>
    <mergeCell ref="A10:C10"/>
    <mergeCell ref="A11:C11"/>
    <mergeCell ref="A12:C12"/>
    <mergeCell ref="A13:C13"/>
    <mergeCell ref="D13:E13"/>
    <mergeCell ref="I7:L8"/>
    <mergeCell ref="M7:N7"/>
    <mergeCell ref="I9:I15"/>
    <mergeCell ref="J9:L9"/>
    <mergeCell ref="J10:L10"/>
    <mergeCell ref="A14:C14"/>
    <mergeCell ref="F14:G14"/>
    <mergeCell ref="A15:C15"/>
    <mergeCell ref="J13:L13"/>
    <mergeCell ref="J14:L14"/>
    <mergeCell ref="J11:L11"/>
    <mergeCell ref="J12:L12"/>
    <mergeCell ref="J15:L15"/>
    <mergeCell ref="A3:R3"/>
    <mergeCell ref="A5:G5"/>
    <mergeCell ref="A6:E6"/>
    <mergeCell ref="I6:N6"/>
    <mergeCell ref="D7:E7"/>
    <mergeCell ref="F7:G7"/>
    <mergeCell ref="O7:P7"/>
    <mergeCell ref="A7:C8"/>
    <mergeCell ref="A9:C9"/>
    <mergeCell ref="O14:O15"/>
    <mergeCell ref="P14:P15"/>
    <mergeCell ref="Q14:Q15"/>
    <mergeCell ref="R14:R15"/>
    <mergeCell ref="O19:P19"/>
    <mergeCell ref="O22:P22"/>
    <mergeCell ref="O23:P23"/>
    <mergeCell ref="F46:G46"/>
    <mergeCell ref="F47:G47"/>
    <mergeCell ref="F44:G44"/>
    <mergeCell ref="I44:M44"/>
    <mergeCell ref="F45:G45"/>
    <mergeCell ref="I45:M45"/>
    <mergeCell ref="I46:M46"/>
    <mergeCell ref="F33:I33"/>
    <mergeCell ref="L33:M33"/>
    <mergeCell ref="F34:I34"/>
    <mergeCell ref="L34:M34"/>
    <mergeCell ref="L35:M35"/>
    <mergeCell ref="F37:J37"/>
    <mergeCell ref="F38:I38"/>
    <mergeCell ref="F39:I39"/>
    <mergeCell ref="I43:N43"/>
    <mergeCell ref="J22:L22"/>
  </mergeCells>
  <pageMargins left="0.51181102362204722" right="0.51181102362204722" top="0.51181102362204722" bottom="0.51181102362204722" header="0" footer="0"/>
  <pageSetup paperSize="9" orientation="landscape"/>
  <headerFooter>
    <oddHeader>&amp;L&amp;"Calibri"&amp;10&amp;K000000 #interna&amp;1#_x000D_000000 #pública#_x000D_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00"/>
  <sheetViews>
    <sheetView showGridLines="0" workbookViewId="0">
      <selection sqref="A1:XFD1048576"/>
    </sheetView>
  </sheetViews>
  <sheetFormatPr defaultColWidth="14.42578125" defaultRowHeight="15" customHeight="1"/>
  <cols>
    <col min="1" max="1" width="27.7109375" customWidth="1"/>
    <col min="2" max="2" width="9.42578125" customWidth="1"/>
    <col min="3" max="3" width="12.7109375" customWidth="1"/>
    <col min="4" max="4" width="10.7109375" customWidth="1"/>
    <col min="5" max="5" width="11.7109375" customWidth="1"/>
    <col min="6" max="7" width="8.28515625" customWidth="1"/>
    <col min="8" max="8" width="5.7109375" customWidth="1"/>
    <col min="9" max="9" width="12.42578125" customWidth="1"/>
    <col min="10" max="10" width="7.7109375" customWidth="1"/>
    <col min="11" max="11" width="4.7109375" customWidth="1"/>
    <col min="12" max="12" width="19.42578125" customWidth="1"/>
    <col min="13" max="13" width="10.42578125" customWidth="1"/>
    <col min="14" max="14" width="16.7109375" customWidth="1"/>
    <col min="15" max="15" width="10.7109375" customWidth="1"/>
    <col min="16" max="16" width="9.7109375" customWidth="1"/>
    <col min="17" max="17" width="7.7109375" customWidth="1"/>
    <col min="18" max="18" width="10.7109375" customWidth="1"/>
    <col min="19" max="26" width="9.14062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1"/>
      <c r="S1" s="1"/>
      <c r="T1" s="1"/>
      <c r="U1" s="1"/>
      <c r="V1" s="1"/>
      <c r="W1" s="1"/>
      <c r="X1" s="1"/>
      <c r="Y1" s="1"/>
      <c r="Z1" s="1"/>
    </row>
    <row r="2" spans="1:26" ht="33" customHeigh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142" t="s">
        <v>169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9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>
      <c r="A5" s="143" t="s">
        <v>1</v>
      </c>
      <c r="B5" s="114"/>
      <c r="C5" s="114"/>
      <c r="D5" s="114"/>
      <c r="E5" s="114"/>
      <c r="F5" s="114"/>
      <c r="G5" s="114"/>
      <c r="H5" s="5"/>
      <c r="I5" s="5"/>
      <c r="J5" s="5"/>
      <c r="K5" s="5"/>
      <c r="L5" s="5"/>
      <c r="M5" s="5"/>
      <c r="N5" s="5"/>
      <c r="O5" s="5"/>
      <c r="P5" s="5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44" t="s">
        <v>2</v>
      </c>
      <c r="B6" s="136"/>
      <c r="C6" s="136"/>
      <c r="D6" s="136"/>
      <c r="E6" s="121"/>
      <c r="F6" s="7"/>
      <c r="G6" s="7"/>
      <c r="H6" s="5"/>
      <c r="I6" s="144" t="s">
        <v>3</v>
      </c>
      <c r="J6" s="136"/>
      <c r="K6" s="136"/>
      <c r="L6" s="136"/>
      <c r="M6" s="136"/>
      <c r="N6" s="121"/>
      <c r="O6" s="8"/>
      <c r="P6" s="7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2" customHeight="1">
      <c r="A7" s="148" t="s">
        <v>4</v>
      </c>
      <c r="B7" s="149"/>
      <c r="C7" s="150"/>
      <c r="D7" s="145" t="s">
        <v>145</v>
      </c>
      <c r="E7" s="146"/>
      <c r="F7" s="147"/>
      <c r="G7" s="114"/>
      <c r="H7" s="5"/>
      <c r="I7" s="147" t="s">
        <v>4</v>
      </c>
      <c r="J7" s="114"/>
      <c r="K7" s="114"/>
      <c r="L7" s="152"/>
      <c r="M7" s="158" t="str">
        <f>D7</f>
        <v>Líder Geral</v>
      </c>
      <c r="N7" s="159"/>
      <c r="O7" s="147"/>
      <c r="P7" s="114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51"/>
      <c r="B8" s="114"/>
      <c r="C8" s="152"/>
      <c r="D8" s="9" t="s">
        <v>6</v>
      </c>
      <c r="E8" s="10" t="s">
        <v>7</v>
      </c>
      <c r="F8" s="11"/>
      <c r="G8" s="12"/>
      <c r="H8" s="5"/>
      <c r="I8" s="151"/>
      <c r="J8" s="114"/>
      <c r="K8" s="114"/>
      <c r="L8" s="152"/>
      <c r="M8" s="9" t="s">
        <v>6</v>
      </c>
      <c r="N8" s="10" t="s">
        <v>7</v>
      </c>
      <c r="O8" s="11"/>
      <c r="P8" s="12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53" t="s">
        <v>8</v>
      </c>
      <c r="B9" s="123"/>
      <c r="C9" s="124"/>
      <c r="D9" s="13"/>
      <c r="E9" s="14">
        <f>SUM(N9:N15)</f>
        <v>0</v>
      </c>
      <c r="F9" s="15"/>
      <c r="G9" s="16"/>
      <c r="H9" s="5"/>
      <c r="I9" s="160" t="s">
        <v>9</v>
      </c>
      <c r="J9" s="163" t="s">
        <v>10</v>
      </c>
      <c r="K9" s="123"/>
      <c r="L9" s="164"/>
      <c r="M9" s="17"/>
      <c r="N9" s="83"/>
      <c r="O9" s="18"/>
      <c r="P9" s="16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54" t="s">
        <v>146</v>
      </c>
      <c r="B10" s="128"/>
      <c r="C10" s="129"/>
      <c r="D10" s="19">
        <f>J41</f>
        <v>0.64160720000000016</v>
      </c>
      <c r="E10" s="20">
        <f>E9*J41</f>
        <v>0</v>
      </c>
      <c r="F10" s="15"/>
      <c r="G10" s="16"/>
      <c r="H10" s="5"/>
      <c r="I10" s="161"/>
      <c r="J10" s="165" t="s">
        <v>12</v>
      </c>
      <c r="K10" s="128"/>
      <c r="L10" s="134"/>
      <c r="M10" s="82"/>
      <c r="N10" s="21">
        <f>M10*N9</f>
        <v>0</v>
      </c>
      <c r="O10" s="18"/>
      <c r="P10" s="16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54" t="s">
        <v>13</v>
      </c>
      <c r="B11" s="128"/>
      <c r="C11" s="129"/>
      <c r="D11" s="19"/>
      <c r="E11" s="20">
        <f>SUM(N16:N22)</f>
        <v>0</v>
      </c>
      <c r="F11" s="15"/>
      <c r="G11" s="16"/>
      <c r="H11" s="22"/>
      <c r="I11" s="161"/>
      <c r="J11" s="165" t="s">
        <v>14</v>
      </c>
      <c r="K11" s="128"/>
      <c r="L11" s="134"/>
      <c r="M11" s="82"/>
      <c r="N11" s="21">
        <f>N9*M11</f>
        <v>0</v>
      </c>
      <c r="O11" s="18"/>
      <c r="P11" s="16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54" t="s">
        <v>15</v>
      </c>
      <c r="B12" s="128"/>
      <c r="C12" s="129"/>
      <c r="D12" s="19"/>
      <c r="E12" s="20">
        <f>SUM(N23:N26)</f>
        <v>0</v>
      </c>
      <c r="F12" s="15"/>
      <c r="G12" s="16"/>
      <c r="H12" s="5"/>
      <c r="I12" s="161"/>
      <c r="J12" s="165" t="s">
        <v>16</v>
      </c>
      <c r="K12" s="128"/>
      <c r="L12" s="134"/>
      <c r="M12" s="23"/>
      <c r="N12" s="84"/>
      <c r="O12" s="18"/>
      <c r="P12" s="16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55" t="s">
        <v>17</v>
      </c>
      <c r="B13" s="128"/>
      <c r="C13" s="156"/>
      <c r="D13" s="157">
        <f>SUM(E9:E12)</f>
        <v>0</v>
      </c>
      <c r="E13" s="156"/>
      <c r="F13" s="15"/>
      <c r="G13" s="16"/>
      <c r="H13" s="5"/>
      <c r="I13" s="161"/>
      <c r="J13" s="165" t="s">
        <v>18</v>
      </c>
      <c r="K13" s="128"/>
      <c r="L13" s="134"/>
      <c r="M13" s="23"/>
      <c r="N13" s="85"/>
      <c r="O13" s="18"/>
      <c r="P13" s="16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54" t="s">
        <v>147</v>
      </c>
      <c r="B14" s="128"/>
      <c r="C14" s="129"/>
      <c r="D14" s="81"/>
      <c r="E14" s="20">
        <f>D13*D14</f>
        <v>0</v>
      </c>
      <c r="F14" s="166"/>
      <c r="G14" s="114"/>
      <c r="H14" s="5"/>
      <c r="I14" s="161"/>
      <c r="J14" s="165" t="s">
        <v>20</v>
      </c>
      <c r="K14" s="128"/>
      <c r="L14" s="134"/>
      <c r="M14" s="23"/>
      <c r="N14" s="85"/>
      <c r="O14" s="106" t="s">
        <v>21</v>
      </c>
      <c r="P14" s="108" t="s">
        <v>22</v>
      </c>
      <c r="Q14" s="110" t="s">
        <v>23</v>
      </c>
      <c r="R14" s="112" t="s">
        <v>24</v>
      </c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54" t="s">
        <v>148</v>
      </c>
      <c r="B15" s="128"/>
      <c r="C15" s="129"/>
      <c r="D15" s="81"/>
      <c r="E15" s="20">
        <f>D15*(D13+E14)</f>
        <v>0</v>
      </c>
      <c r="F15" s="15"/>
      <c r="G15" s="16"/>
      <c r="H15" s="5"/>
      <c r="I15" s="162"/>
      <c r="J15" s="167" t="s">
        <v>26</v>
      </c>
      <c r="K15" s="168"/>
      <c r="L15" s="139"/>
      <c r="M15" s="24"/>
      <c r="N15" s="86"/>
      <c r="O15" s="107"/>
      <c r="P15" s="109"/>
      <c r="Q15" s="111"/>
      <c r="R15" s="11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55" t="s">
        <v>27</v>
      </c>
      <c r="B16" s="128"/>
      <c r="C16" s="156"/>
      <c r="D16" s="157">
        <f>SUM(E14:E15)</f>
        <v>0</v>
      </c>
      <c r="E16" s="156"/>
      <c r="F16" s="15"/>
      <c r="G16" s="16"/>
      <c r="H16" s="5"/>
      <c r="I16" s="160" t="s">
        <v>28</v>
      </c>
      <c r="J16" s="198" t="s">
        <v>29</v>
      </c>
      <c r="K16" s="199"/>
      <c r="L16" s="159"/>
      <c r="M16" s="25"/>
      <c r="N16" s="26">
        <f>IF(R16&lt;0,"0",R16)</f>
        <v>0</v>
      </c>
      <c r="O16" s="87"/>
      <c r="P16" s="88"/>
      <c r="Q16" s="89"/>
      <c r="R16" s="27">
        <f>(O16*P16)*(Q16)-(N9*0.06)</f>
        <v>0</v>
      </c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55" t="s">
        <v>30</v>
      </c>
      <c r="B17" s="128"/>
      <c r="C17" s="156"/>
      <c r="D17" s="157">
        <f>D13+D16</f>
        <v>0</v>
      </c>
      <c r="E17" s="156"/>
      <c r="F17" s="115"/>
      <c r="G17" s="114"/>
      <c r="H17" s="5"/>
      <c r="I17" s="161"/>
      <c r="J17" s="165" t="s">
        <v>31</v>
      </c>
      <c r="K17" s="128"/>
      <c r="L17" s="134"/>
      <c r="M17" s="23"/>
      <c r="N17" s="8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205" t="s">
        <v>149</v>
      </c>
      <c r="B18" s="206"/>
      <c r="C18" s="207"/>
      <c r="D18" s="28">
        <f>N35</f>
        <v>0</v>
      </c>
      <c r="E18" s="29">
        <f>((D13+D16)/(1-N35))*D18</f>
        <v>0</v>
      </c>
      <c r="F18" s="115"/>
      <c r="G18" s="114"/>
      <c r="H18" s="5"/>
      <c r="I18" s="161"/>
      <c r="J18" s="165" t="s">
        <v>33</v>
      </c>
      <c r="K18" s="128"/>
      <c r="L18" s="134"/>
      <c r="M18" s="23"/>
      <c r="N18" s="85"/>
      <c r="O18" s="18"/>
      <c r="P18" s="16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94" t="s">
        <v>34</v>
      </c>
      <c r="B19" s="175"/>
      <c r="C19" s="195"/>
      <c r="D19" s="196">
        <f>D17+E18</f>
        <v>0</v>
      </c>
      <c r="E19" s="195"/>
      <c r="F19" s="15"/>
      <c r="G19" s="16"/>
      <c r="H19" s="5"/>
      <c r="I19" s="161"/>
      <c r="J19" s="165" t="s">
        <v>35</v>
      </c>
      <c r="K19" s="128"/>
      <c r="L19" s="134"/>
      <c r="M19" s="23"/>
      <c r="N19" s="85"/>
      <c r="O19" s="113"/>
      <c r="P19" s="114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86" t="s">
        <v>36</v>
      </c>
      <c r="B20" s="187"/>
      <c r="C20" s="188"/>
      <c r="D20" s="197">
        <f>IF(D19=0,0,D19/E9)</f>
        <v>0</v>
      </c>
      <c r="E20" s="188"/>
      <c r="F20" s="115"/>
      <c r="G20" s="114"/>
      <c r="H20" s="5"/>
      <c r="I20" s="161"/>
      <c r="J20" s="165" t="s">
        <v>37</v>
      </c>
      <c r="K20" s="128"/>
      <c r="L20" s="134"/>
      <c r="M20" s="23"/>
      <c r="N20" s="85"/>
      <c r="O20" s="15"/>
      <c r="P20" s="30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31" t="s">
        <v>38</v>
      </c>
      <c r="B21" s="5"/>
      <c r="C21" s="5"/>
      <c r="D21" s="32"/>
      <c r="E21" s="5"/>
      <c r="F21" s="201"/>
      <c r="G21" s="114"/>
      <c r="H21" s="5"/>
      <c r="I21" s="161"/>
      <c r="J21" s="165" t="s">
        <v>39</v>
      </c>
      <c r="K21" s="128"/>
      <c r="L21" s="134"/>
      <c r="M21" s="23"/>
      <c r="N21" s="90"/>
      <c r="O21" s="15"/>
      <c r="P21" s="30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31" t="s">
        <v>40</v>
      </c>
      <c r="B22" s="5"/>
      <c r="C22" s="5"/>
      <c r="D22" s="32"/>
      <c r="E22" s="5"/>
      <c r="F22" s="5"/>
      <c r="G22" s="5"/>
      <c r="H22" s="1"/>
      <c r="I22" s="162"/>
      <c r="J22" s="167" t="s">
        <v>41</v>
      </c>
      <c r="K22" s="168"/>
      <c r="L22" s="139"/>
      <c r="M22" s="24"/>
      <c r="N22" s="86"/>
      <c r="O22" s="115"/>
      <c r="P22" s="114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31" t="s">
        <v>42</v>
      </c>
      <c r="B23" s="5"/>
      <c r="C23" s="5"/>
      <c r="D23" s="32"/>
      <c r="E23" s="5"/>
      <c r="F23" s="5"/>
      <c r="G23" s="5"/>
      <c r="H23" s="1"/>
      <c r="I23" s="160" t="s">
        <v>43</v>
      </c>
      <c r="J23" s="198" t="s">
        <v>44</v>
      </c>
      <c r="K23" s="199"/>
      <c r="L23" s="159"/>
      <c r="M23" s="25"/>
      <c r="N23" s="84"/>
      <c r="O23" s="115"/>
      <c r="P23" s="114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31" t="s">
        <v>45</v>
      </c>
      <c r="B24" s="5"/>
      <c r="C24" s="5"/>
      <c r="D24" s="32"/>
      <c r="E24" s="5"/>
      <c r="F24" s="5"/>
      <c r="G24" s="5"/>
      <c r="H24" s="1"/>
      <c r="I24" s="161"/>
      <c r="J24" s="165" t="s">
        <v>46</v>
      </c>
      <c r="K24" s="128"/>
      <c r="L24" s="134"/>
      <c r="M24" s="23"/>
      <c r="N24" s="85"/>
      <c r="O24" s="15"/>
      <c r="P24" s="16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33"/>
      <c r="B25" s="5"/>
      <c r="C25" s="5"/>
      <c r="D25" s="5"/>
      <c r="E25" s="5"/>
      <c r="F25" s="5"/>
      <c r="G25" s="5"/>
      <c r="H25" s="34"/>
      <c r="I25" s="161"/>
      <c r="J25" s="165" t="s">
        <v>47</v>
      </c>
      <c r="K25" s="128"/>
      <c r="L25" s="134"/>
      <c r="M25" s="23"/>
      <c r="N25" s="85"/>
      <c r="O25" s="115"/>
      <c r="P25" s="114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33"/>
      <c r="B26" s="5"/>
      <c r="C26" s="5"/>
      <c r="D26" s="5"/>
      <c r="E26" s="5"/>
      <c r="F26" s="5"/>
      <c r="G26" s="5"/>
      <c r="H26" s="5"/>
      <c r="I26" s="162"/>
      <c r="J26" s="167" t="s">
        <v>48</v>
      </c>
      <c r="K26" s="168"/>
      <c r="L26" s="139"/>
      <c r="M26" s="24"/>
      <c r="N26" s="86"/>
      <c r="O26" s="201"/>
      <c r="P26" s="114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5"/>
      <c r="C27" s="5"/>
      <c r="D27" s="5"/>
      <c r="E27" s="5"/>
      <c r="F27" s="5"/>
      <c r="G27" s="5"/>
      <c r="H27" s="5"/>
      <c r="I27" s="204" t="s">
        <v>49</v>
      </c>
      <c r="J27" s="136"/>
      <c r="K27" s="136"/>
      <c r="L27" s="121"/>
      <c r="M27" s="202">
        <f>SUM(N9:N26)</f>
        <v>0</v>
      </c>
      <c r="N27" s="12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33"/>
      <c r="B28" s="5"/>
      <c r="C28" s="5"/>
      <c r="D28" s="3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>
      <c r="A29" s="35" t="s">
        <v>50</v>
      </c>
      <c r="B29" s="35"/>
      <c r="C29" s="35"/>
      <c r="D29" s="35"/>
      <c r="E29" s="35"/>
      <c r="F29" s="5"/>
      <c r="G29" s="5"/>
      <c r="H29" s="22"/>
      <c r="I29" s="22"/>
      <c r="J29" s="22"/>
      <c r="K29" s="22"/>
      <c r="L29" s="35" t="s">
        <v>51</v>
      </c>
      <c r="M29" s="22"/>
      <c r="N29" s="22"/>
      <c r="O29" s="22"/>
      <c r="P29" s="22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>
      <c r="A30" s="189" t="s">
        <v>52</v>
      </c>
      <c r="B30" s="150"/>
      <c r="C30" s="140" t="s">
        <v>53</v>
      </c>
      <c r="D30" s="136"/>
      <c r="E30" s="121"/>
      <c r="F30" s="140" t="s">
        <v>54</v>
      </c>
      <c r="G30" s="136"/>
      <c r="H30" s="136"/>
      <c r="I30" s="136"/>
      <c r="J30" s="121"/>
      <c r="K30" s="37"/>
      <c r="L30" s="140" t="s">
        <v>55</v>
      </c>
      <c r="M30" s="121"/>
      <c r="N30" s="38" t="s">
        <v>56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39" t="s">
        <v>57</v>
      </c>
      <c r="B31" s="91">
        <v>0.2</v>
      </c>
      <c r="C31" s="190" t="s">
        <v>58</v>
      </c>
      <c r="D31" s="124"/>
      <c r="E31" s="94">
        <v>8.3299999999999999E-2</v>
      </c>
      <c r="F31" s="203" t="s">
        <v>59</v>
      </c>
      <c r="G31" s="123"/>
      <c r="H31" s="123"/>
      <c r="I31" s="124"/>
      <c r="J31" s="96"/>
      <c r="K31" s="32"/>
      <c r="L31" s="200" t="s">
        <v>60</v>
      </c>
      <c r="M31" s="159"/>
      <c r="N31" s="97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40" t="s">
        <v>61</v>
      </c>
      <c r="B32" s="92">
        <v>1.4999999999999999E-2</v>
      </c>
      <c r="C32" s="41" t="s">
        <v>62</v>
      </c>
      <c r="D32" s="42"/>
      <c r="E32" s="92"/>
      <c r="F32" s="133" t="s">
        <v>63</v>
      </c>
      <c r="G32" s="128"/>
      <c r="H32" s="128"/>
      <c r="I32" s="129"/>
      <c r="J32" s="43">
        <f>B36*J31</f>
        <v>0</v>
      </c>
      <c r="K32" s="32"/>
      <c r="L32" s="133" t="s">
        <v>64</v>
      </c>
      <c r="M32" s="134"/>
      <c r="N32" s="98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40" t="s">
        <v>65</v>
      </c>
      <c r="B33" s="92">
        <v>0.01</v>
      </c>
      <c r="C33" s="133" t="s">
        <v>66</v>
      </c>
      <c r="D33" s="129"/>
      <c r="E33" s="95">
        <v>0.1111</v>
      </c>
      <c r="F33" s="130" t="s">
        <v>67</v>
      </c>
      <c r="G33" s="131"/>
      <c r="H33" s="131"/>
      <c r="I33" s="132"/>
      <c r="J33" s="44">
        <f>(((0.08*0.5*0.9*(1+(5/56)+(5/56)+(1/3)*(5/56)))))</f>
        <v>4.3499999999999997E-2</v>
      </c>
      <c r="K33" s="5"/>
      <c r="L33" s="133" t="s">
        <v>68</v>
      </c>
      <c r="M33" s="134"/>
      <c r="N33" s="9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40" t="s">
        <v>69</v>
      </c>
      <c r="B34" s="92">
        <v>2E-3</v>
      </c>
      <c r="C34" s="191" t="s">
        <v>70</v>
      </c>
      <c r="D34" s="129"/>
      <c r="E34" s="95"/>
      <c r="F34" s="135" t="s">
        <v>71</v>
      </c>
      <c r="G34" s="136"/>
      <c r="H34" s="136"/>
      <c r="I34" s="137"/>
      <c r="J34" s="45">
        <f>SUM(J31:J33)</f>
        <v>4.3499999999999997E-2</v>
      </c>
      <c r="K34" s="5"/>
      <c r="L34" s="138" t="s">
        <v>72</v>
      </c>
      <c r="M34" s="139"/>
      <c r="N34" s="99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40" t="s">
        <v>73</v>
      </c>
      <c r="B35" s="92">
        <v>2.5000000000000001E-2</v>
      </c>
      <c r="C35" s="41" t="s">
        <v>74</v>
      </c>
      <c r="D35" s="42"/>
      <c r="E35" s="95"/>
      <c r="F35" s="36"/>
      <c r="G35" s="46"/>
      <c r="H35" s="46"/>
      <c r="I35" s="46"/>
      <c r="J35" s="46"/>
      <c r="K35" s="5"/>
      <c r="L35" s="135" t="s">
        <v>75</v>
      </c>
      <c r="M35" s="121"/>
      <c r="N35" s="47">
        <f>SUM(N31:N34)</f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40" t="s">
        <v>76</v>
      </c>
      <c r="B36" s="92">
        <v>0.08</v>
      </c>
      <c r="C36" s="41" t="s">
        <v>77</v>
      </c>
      <c r="D36" s="42"/>
      <c r="E36" s="92"/>
      <c r="F36" s="48"/>
      <c r="G36" s="49"/>
      <c r="H36" s="49"/>
      <c r="I36" s="49"/>
      <c r="J36" s="49"/>
      <c r="K36" s="5"/>
      <c r="L36" s="5"/>
      <c r="M36" s="5"/>
      <c r="N36" s="5"/>
      <c r="O36" s="5"/>
      <c r="P36" s="5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40" t="s">
        <v>78</v>
      </c>
      <c r="B37" s="92"/>
      <c r="C37" s="41" t="s">
        <v>79</v>
      </c>
      <c r="D37" s="42"/>
      <c r="E37" s="95"/>
      <c r="F37" s="140" t="s">
        <v>80</v>
      </c>
      <c r="G37" s="136"/>
      <c r="H37" s="136"/>
      <c r="I37" s="136"/>
      <c r="J37" s="121"/>
      <c r="K37" s="5"/>
      <c r="L37" s="5"/>
      <c r="M37" s="5"/>
      <c r="N37" s="5"/>
      <c r="O37" s="5"/>
      <c r="P37" s="5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50" t="s">
        <v>81</v>
      </c>
      <c r="B38" s="93">
        <v>6.0000000000000001E-3</v>
      </c>
      <c r="C38" s="192" t="s">
        <v>82</v>
      </c>
      <c r="D38" s="193"/>
      <c r="E38" s="93"/>
      <c r="F38" s="141" t="s">
        <v>83</v>
      </c>
      <c r="G38" s="136"/>
      <c r="H38" s="136"/>
      <c r="I38" s="137"/>
      <c r="J38" s="51">
        <f>B39*E39</f>
        <v>6.5707200000000021E-2</v>
      </c>
      <c r="K38" s="5"/>
      <c r="L38" s="52" t="s">
        <v>84</v>
      </c>
      <c r="M38" s="5"/>
      <c r="N38" s="5"/>
      <c r="O38" s="5"/>
      <c r="P38" s="5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53" t="s">
        <v>85</v>
      </c>
      <c r="B39" s="45">
        <f>SUM(B31:B38)</f>
        <v>0.33800000000000008</v>
      </c>
      <c r="C39" s="135" t="s">
        <v>86</v>
      </c>
      <c r="D39" s="137"/>
      <c r="E39" s="45">
        <f>SUM(E31:E38)</f>
        <v>0.19440000000000002</v>
      </c>
      <c r="F39" s="135" t="s">
        <v>87</v>
      </c>
      <c r="G39" s="136"/>
      <c r="H39" s="136"/>
      <c r="I39" s="137"/>
      <c r="J39" s="45">
        <f>SUM(J38)</f>
        <v>6.5707200000000021E-2</v>
      </c>
      <c r="K39" s="54"/>
      <c r="L39" s="55" t="s">
        <v>88</v>
      </c>
      <c r="M39" s="5"/>
      <c r="N39" s="5"/>
      <c r="O39" s="5"/>
      <c r="P39" s="5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56"/>
      <c r="B40" s="54"/>
      <c r="C40" s="56"/>
      <c r="D40" s="56"/>
      <c r="E40" s="56"/>
      <c r="F40" s="54"/>
      <c r="G40" s="56"/>
      <c r="H40" s="56"/>
      <c r="I40" s="56"/>
      <c r="J40" s="54"/>
      <c r="K40" s="54"/>
      <c r="L40" s="55" t="s">
        <v>89</v>
      </c>
      <c r="M40" s="5"/>
      <c r="N40" s="5"/>
      <c r="O40" s="5"/>
      <c r="P40" s="5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57" t="s">
        <v>90</v>
      </c>
      <c r="B41" s="58"/>
      <c r="C41" s="58"/>
      <c r="D41" s="58"/>
      <c r="E41" s="58"/>
      <c r="F41" s="58"/>
      <c r="G41" s="58"/>
      <c r="H41" s="58"/>
      <c r="I41" s="58"/>
      <c r="J41" s="59">
        <f>B39+E39+J34+J39</f>
        <v>0.64160720000000016</v>
      </c>
      <c r="K41" s="22"/>
      <c r="L41" s="22"/>
      <c r="M41" s="22"/>
      <c r="N41" s="22"/>
      <c r="O41" s="22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5"/>
      <c r="B42" s="5"/>
      <c r="C42" s="5"/>
      <c r="D42" s="32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9" customHeight="1">
      <c r="A43" s="60" t="s">
        <v>91</v>
      </c>
      <c r="B43" s="61"/>
      <c r="C43" s="61"/>
      <c r="D43" s="62"/>
      <c r="E43" s="61"/>
      <c r="F43" s="61"/>
      <c r="G43" s="61"/>
      <c r="H43" s="5"/>
      <c r="I43" s="169" t="s">
        <v>92</v>
      </c>
      <c r="J43" s="136"/>
      <c r="K43" s="136"/>
      <c r="L43" s="136"/>
      <c r="M43" s="136"/>
      <c r="N43" s="121"/>
      <c r="O43" s="5"/>
      <c r="P43" s="5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9" customHeight="1">
      <c r="A44" s="140" t="s">
        <v>4</v>
      </c>
      <c r="B44" s="137"/>
      <c r="C44" s="63" t="s">
        <v>93</v>
      </c>
      <c r="D44" s="63" t="s">
        <v>94</v>
      </c>
      <c r="E44" s="63" t="s">
        <v>95</v>
      </c>
      <c r="F44" s="120" t="s">
        <v>96</v>
      </c>
      <c r="G44" s="121"/>
      <c r="H44" s="5"/>
      <c r="I44" s="122" t="s">
        <v>97</v>
      </c>
      <c r="J44" s="123"/>
      <c r="K44" s="123"/>
      <c r="L44" s="123"/>
      <c r="M44" s="124"/>
      <c r="N44" s="101"/>
      <c r="O44" s="5"/>
      <c r="P44" s="5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70" t="str">
        <f>D7</f>
        <v>Líder Geral</v>
      </c>
      <c r="B45" s="171"/>
      <c r="C45" s="100"/>
      <c r="D45" s="100"/>
      <c r="E45" s="65">
        <f>D19</f>
        <v>0</v>
      </c>
      <c r="F45" s="125"/>
      <c r="G45" s="126"/>
      <c r="H45" s="5"/>
      <c r="I45" s="127" t="s">
        <v>98</v>
      </c>
      <c r="J45" s="128"/>
      <c r="K45" s="128"/>
      <c r="L45" s="128"/>
      <c r="M45" s="129"/>
      <c r="N45" s="102"/>
      <c r="O45" s="5"/>
      <c r="P45" s="5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>
      <c r="A46" s="172" t="s">
        <v>99</v>
      </c>
      <c r="B46" s="149"/>
      <c r="C46" s="149"/>
      <c r="D46" s="149"/>
      <c r="E46" s="173"/>
      <c r="F46" s="116">
        <f>IF(D45=0,0,ROUND(((E45/D45)*F45),2))</f>
        <v>0</v>
      </c>
      <c r="G46" s="117"/>
      <c r="H46" s="5"/>
      <c r="I46" s="127" t="s">
        <v>100</v>
      </c>
      <c r="J46" s="128"/>
      <c r="K46" s="128"/>
      <c r="L46" s="128"/>
      <c r="M46" s="129"/>
      <c r="N46" s="103"/>
      <c r="O46" s="5"/>
      <c r="P46" s="5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174" t="s">
        <v>150</v>
      </c>
      <c r="B47" s="175"/>
      <c r="C47" s="175"/>
      <c r="D47" s="175"/>
      <c r="E47" s="176"/>
      <c r="F47" s="118">
        <f>F46*C45</f>
        <v>0</v>
      </c>
      <c r="G47" s="119"/>
      <c r="H47" s="5"/>
      <c r="I47" s="127" t="s">
        <v>102</v>
      </c>
      <c r="J47" s="128"/>
      <c r="K47" s="128"/>
      <c r="L47" s="128"/>
      <c r="M47" s="129"/>
      <c r="N47" s="104"/>
      <c r="O47" s="5"/>
      <c r="P47" s="5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177" t="s">
        <v>151</v>
      </c>
      <c r="B48" s="178"/>
      <c r="C48" s="178"/>
      <c r="D48" s="178"/>
      <c r="E48" s="179"/>
      <c r="F48" s="183">
        <f>F47*N48</f>
        <v>0</v>
      </c>
      <c r="G48" s="184"/>
      <c r="H48" s="5"/>
      <c r="I48" s="185" t="s">
        <v>104</v>
      </c>
      <c r="J48" s="131"/>
      <c r="K48" s="131"/>
      <c r="L48" s="131"/>
      <c r="M48" s="132"/>
      <c r="N48" s="10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5"/>
      <c r="B49" s="5"/>
      <c r="C49" s="32"/>
      <c r="D49" s="5"/>
      <c r="E49" s="5"/>
      <c r="F49" s="1"/>
      <c r="G49" s="1"/>
      <c r="H49" s="5"/>
      <c r="I49" s="1"/>
      <c r="J49" s="1"/>
      <c r="K49" s="1"/>
      <c r="L49" s="1"/>
      <c r="M49" s="1"/>
      <c r="N49" s="1"/>
      <c r="O49" s="1"/>
      <c r="P49" s="1" t="s">
        <v>105</v>
      </c>
      <c r="Q49" s="67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80" t="s">
        <v>106</v>
      </c>
      <c r="B50" s="181"/>
      <c r="C50" s="181"/>
      <c r="D50" s="181"/>
      <c r="E50" s="182"/>
      <c r="F50" s="1"/>
      <c r="G50" s="1"/>
      <c r="H50" s="6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"/>
      <c r="B51" s="1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pSjNBVBkOy7ESUzRxL3A3DmjdcSqGl4bhCIawBAohh8pA9RBy0bsGbF9FFzObrPWAY4aZ0U5i9RQBJwEC2GEDQ==" saltValue="Qt8Vr9g1236+cGb9P9XQjA==" spinCount="100000" sheet="1" objects="1" scenarios="1"/>
  <mergeCells count="102">
    <mergeCell ref="A16:C16"/>
    <mergeCell ref="D16:E16"/>
    <mergeCell ref="D17:E17"/>
    <mergeCell ref="F17:G17"/>
    <mergeCell ref="F18:G18"/>
    <mergeCell ref="A17:C17"/>
    <mergeCell ref="A18:C18"/>
    <mergeCell ref="J20:L20"/>
    <mergeCell ref="J21:L21"/>
    <mergeCell ref="J16:L16"/>
    <mergeCell ref="J17:L17"/>
    <mergeCell ref="J18:L18"/>
    <mergeCell ref="J19:L19"/>
    <mergeCell ref="F20:G20"/>
    <mergeCell ref="F21:G21"/>
    <mergeCell ref="I16:I22"/>
    <mergeCell ref="I23:I26"/>
    <mergeCell ref="J23:L23"/>
    <mergeCell ref="J24:L24"/>
    <mergeCell ref="J25:L25"/>
    <mergeCell ref="J26:L26"/>
    <mergeCell ref="L31:M31"/>
    <mergeCell ref="L32:M32"/>
    <mergeCell ref="O25:P25"/>
    <mergeCell ref="O26:P26"/>
    <mergeCell ref="M27:N27"/>
    <mergeCell ref="F30:J30"/>
    <mergeCell ref="L30:M30"/>
    <mergeCell ref="F31:I31"/>
    <mergeCell ref="F32:I32"/>
    <mergeCell ref="I27:L27"/>
    <mergeCell ref="A20:C20"/>
    <mergeCell ref="A30:B30"/>
    <mergeCell ref="C30:E30"/>
    <mergeCell ref="C31:D31"/>
    <mergeCell ref="C33:D33"/>
    <mergeCell ref="C34:D34"/>
    <mergeCell ref="C38:D38"/>
    <mergeCell ref="A19:C19"/>
    <mergeCell ref="D19:E19"/>
    <mergeCell ref="D20:E20"/>
    <mergeCell ref="C39:D39"/>
    <mergeCell ref="A44:B44"/>
    <mergeCell ref="A45:B45"/>
    <mergeCell ref="A46:E46"/>
    <mergeCell ref="A47:E47"/>
    <mergeCell ref="A48:E48"/>
    <mergeCell ref="A50:E50"/>
    <mergeCell ref="F48:G48"/>
    <mergeCell ref="I47:M47"/>
    <mergeCell ref="I48:M48"/>
    <mergeCell ref="A10:C10"/>
    <mergeCell ref="A11:C11"/>
    <mergeCell ref="A12:C12"/>
    <mergeCell ref="A13:C13"/>
    <mergeCell ref="D13:E13"/>
    <mergeCell ref="I7:L8"/>
    <mergeCell ref="M7:N7"/>
    <mergeCell ref="I9:I15"/>
    <mergeCell ref="J9:L9"/>
    <mergeCell ref="J10:L10"/>
    <mergeCell ref="A14:C14"/>
    <mergeCell ref="F14:G14"/>
    <mergeCell ref="A15:C15"/>
    <mergeCell ref="J13:L13"/>
    <mergeCell ref="J14:L14"/>
    <mergeCell ref="J11:L11"/>
    <mergeCell ref="J12:L12"/>
    <mergeCell ref="J15:L15"/>
    <mergeCell ref="A3:R3"/>
    <mergeCell ref="A5:G5"/>
    <mergeCell ref="A6:E6"/>
    <mergeCell ref="I6:N6"/>
    <mergeCell ref="D7:E7"/>
    <mergeCell ref="F7:G7"/>
    <mergeCell ref="O7:P7"/>
    <mergeCell ref="A7:C8"/>
    <mergeCell ref="A9:C9"/>
    <mergeCell ref="O14:O15"/>
    <mergeCell ref="P14:P15"/>
    <mergeCell ref="Q14:Q15"/>
    <mergeCell ref="R14:R15"/>
    <mergeCell ref="O19:P19"/>
    <mergeCell ref="O22:P22"/>
    <mergeCell ref="O23:P23"/>
    <mergeCell ref="F46:G46"/>
    <mergeCell ref="F47:G47"/>
    <mergeCell ref="F44:G44"/>
    <mergeCell ref="I44:M44"/>
    <mergeCell ref="F45:G45"/>
    <mergeCell ref="I45:M45"/>
    <mergeCell ref="I46:M46"/>
    <mergeCell ref="F33:I33"/>
    <mergeCell ref="L33:M33"/>
    <mergeCell ref="F34:I34"/>
    <mergeCell ref="L34:M34"/>
    <mergeCell ref="L35:M35"/>
    <mergeCell ref="F37:J37"/>
    <mergeCell ref="F38:I38"/>
    <mergeCell ref="F39:I39"/>
    <mergeCell ref="I43:N43"/>
    <mergeCell ref="J22:L22"/>
  </mergeCells>
  <pageMargins left="0.51181102362204722" right="0.51181102362204722" top="0.51181102362204722" bottom="0.51181102362204722" header="0" footer="0"/>
  <pageSetup paperSize="9" orientation="landscape"/>
  <headerFooter>
    <oddHeader>&amp;L&amp;"Calibri"&amp;10&amp;K000000 #interna&amp;1#_x000D_000000 #pública#_x000D_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01"/>
  <sheetViews>
    <sheetView showGridLines="0" workbookViewId="0">
      <selection activeCell="L13" sqref="L13"/>
    </sheetView>
  </sheetViews>
  <sheetFormatPr defaultColWidth="14.42578125" defaultRowHeight="15" customHeight="1"/>
  <cols>
    <col min="1" max="1" width="9.28515625" customWidth="1"/>
    <col min="2" max="2" width="50.28515625" customWidth="1"/>
    <col min="3" max="3" width="8.85546875" customWidth="1"/>
    <col min="4" max="6" width="14.42578125" customWidth="1"/>
    <col min="7" max="8" width="8.7109375" customWidth="1"/>
    <col min="9" max="9" width="17.42578125" customWidth="1"/>
    <col min="10" max="26" width="8.710937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9.25" customHeight="1">
      <c r="A2" s="3"/>
      <c r="B2" s="3"/>
      <c r="C2" s="3"/>
      <c r="D2" s="3"/>
      <c r="E2" s="3"/>
      <c r="F2" s="3"/>
      <c r="G2" s="3"/>
      <c r="H2" s="3"/>
      <c r="I2" s="12"/>
      <c r="J2" s="12"/>
      <c r="K2" s="12"/>
      <c r="L2" s="1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142" t="s">
        <v>152</v>
      </c>
      <c r="B3" s="128"/>
      <c r="C3" s="128"/>
      <c r="D3" s="128"/>
      <c r="E3" s="128"/>
      <c r="F3" s="128"/>
      <c r="G3" s="128"/>
      <c r="H3" s="129"/>
      <c r="I3" s="69"/>
      <c r="J3" s="69"/>
      <c r="K3" s="69"/>
      <c r="L3" s="69"/>
      <c r="M3" s="69"/>
      <c r="N3" s="69"/>
      <c r="O3" s="69"/>
      <c r="P3" s="69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>
      <c r="A4" s="70"/>
      <c r="B4" s="70"/>
      <c r="C4" s="70"/>
      <c r="D4" s="70"/>
      <c r="E4" s="70"/>
      <c r="F4" s="70"/>
      <c r="G4" s="70"/>
      <c r="H4" s="70"/>
      <c r="I4" s="69"/>
      <c r="J4" s="69"/>
      <c r="K4" s="69"/>
      <c r="L4" s="69"/>
      <c r="M4" s="69"/>
      <c r="N4" s="69"/>
      <c r="O4" s="69"/>
      <c r="P4" s="6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>
      <c r="A5" s="216" t="s">
        <v>153</v>
      </c>
      <c r="B5" s="114"/>
      <c r="C5" s="114"/>
      <c r="D5" s="114"/>
      <c r="E5" s="114"/>
      <c r="F5" s="114"/>
      <c r="G5" s="114"/>
      <c r="H5" s="114"/>
      <c r="I5" s="69"/>
      <c r="J5" s="69"/>
      <c r="K5" s="69"/>
      <c r="L5" s="69"/>
      <c r="M5" s="69"/>
      <c r="N5" s="69"/>
      <c r="O5" s="69"/>
      <c r="P5" s="69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"/>
      <c r="B6" s="5"/>
      <c r="C6" s="32"/>
      <c r="D6" s="5"/>
      <c r="E6" s="5"/>
      <c r="F6" s="5"/>
      <c r="G6" s="5"/>
      <c r="H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6.75" customHeight="1">
      <c r="A7" s="6" t="s">
        <v>154</v>
      </c>
      <c r="B7" s="6" t="s">
        <v>155</v>
      </c>
      <c r="C7" s="71" t="s">
        <v>156</v>
      </c>
      <c r="D7" s="72" t="s">
        <v>157</v>
      </c>
      <c r="E7" s="72" t="s">
        <v>158</v>
      </c>
      <c r="F7" s="72" t="s">
        <v>159</v>
      </c>
      <c r="G7" s="120" t="s">
        <v>160</v>
      </c>
      <c r="H7" s="12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73" t="s">
        <v>161</v>
      </c>
      <c r="B8" s="73" t="str">
        <f>'POSTO 1'!D7</f>
        <v xml:space="preserve">Operador de Documentos </v>
      </c>
      <c r="C8" s="74">
        <f>'POSTO 1'!D45</f>
        <v>0</v>
      </c>
      <c r="D8" s="74">
        <f>'POSTO 1'!C45</f>
        <v>0</v>
      </c>
      <c r="E8" s="75">
        <f>'POSTO 1'!E45</f>
        <v>0</v>
      </c>
      <c r="F8" s="75">
        <f>'POSTO 1'!F47</f>
        <v>0</v>
      </c>
      <c r="G8" s="217">
        <f>'POSTO 1'!F48</f>
        <v>0</v>
      </c>
      <c r="H8" s="15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66" t="s">
        <v>162</v>
      </c>
      <c r="B9" s="64" t="str">
        <f>'POSTO 2'!D7</f>
        <v>Operador de Documentos (noturno)</v>
      </c>
      <c r="C9" s="74">
        <f>'POSTO 2'!D45</f>
        <v>0</v>
      </c>
      <c r="D9" s="74">
        <f>'POSTO 2'!C45</f>
        <v>0</v>
      </c>
      <c r="E9" s="75">
        <f>'POSTO 2'!E45</f>
        <v>0</v>
      </c>
      <c r="F9" s="75">
        <f>'POSTO 2'!F47</f>
        <v>0</v>
      </c>
      <c r="G9" s="218">
        <f>'POSTO 2'!F48</f>
        <v>0</v>
      </c>
      <c r="H9" s="21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66" t="s">
        <v>163</v>
      </c>
      <c r="B10" s="66" t="str">
        <f>'POSTO 3'!D7</f>
        <v>Operador de Laboratório</v>
      </c>
      <c r="C10" s="74">
        <f>'POSTO 3'!D45</f>
        <v>0</v>
      </c>
      <c r="D10" s="76">
        <f>'POSTO 3'!C45</f>
        <v>0</v>
      </c>
      <c r="E10" s="77">
        <f>'POSTO 3'!E45</f>
        <v>0</v>
      </c>
      <c r="F10" s="77">
        <f>'POSTO 3'!F47</f>
        <v>0</v>
      </c>
      <c r="G10" s="208">
        <f>'POSTO 3'!F48</f>
        <v>0</v>
      </c>
      <c r="H10" s="13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66" t="s">
        <v>164</v>
      </c>
      <c r="B11" s="66" t="str">
        <f>'POSTO 4'!D7</f>
        <v>Digitador</v>
      </c>
      <c r="C11" s="74">
        <f>'POSTO 4'!D45</f>
        <v>0</v>
      </c>
      <c r="D11" s="76">
        <f>'POSTO 4'!C45</f>
        <v>0</v>
      </c>
      <c r="E11" s="77">
        <f>'POSTO 4'!E45</f>
        <v>0</v>
      </c>
      <c r="F11" s="77">
        <f>'POSTO 4'!F47</f>
        <v>0</v>
      </c>
      <c r="G11" s="208">
        <f>'POSTO 4'!F48</f>
        <v>0</v>
      </c>
      <c r="H11" s="13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66" t="s">
        <v>165</v>
      </c>
      <c r="B12" s="66" t="str">
        <f>'POSTO 5'!D7</f>
        <v>Líder Operacional</v>
      </c>
      <c r="C12" s="74">
        <f>'POSTO 5'!D45</f>
        <v>0</v>
      </c>
      <c r="D12" s="76">
        <f>'POSTO 5'!C45</f>
        <v>0</v>
      </c>
      <c r="E12" s="77">
        <f>'POSTO 5'!E45</f>
        <v>0</v>
      </c>
      <c r="F12" s="77">
        <f>'POSTO 5'!F47</f>
        <v>0</v>
      </c>
      <c r="G12" s="208">
        <f>'POSTO 5'!F48</f>
        <v>0</v>
      </c>
      <c r="H12" s="13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66" t="s">
        <v>166</v>
      </c>
      <c r="B13" s="66" t="str">
        <f>'POSTO 6'!D7</f>
        <v>Líder de Laboratório</v>
      </c>
      <c r="C13" s="74">
        <f>'POSTO 6'!D45</f>
        <v>0</v>
      </c>
      <c r="D13" s="76">
        <f>'POSTO 6'!C45</f>
        <v>0</v>
      </c>
      <c r="E13" s="77">
        <f>'POSTO 6'!E45</f>
        <v>0</v>
      </c>
      <c r="F13" s="77">
        <f>'POSTO 6'!F47</f>
        <v>0</v>
      </c>
      <c r="G13" s="208">
        <f>'POSTO 6'!F48</f>
        <v>0</v>
      </c>
      <c r="H13" s="13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66" t="s">
        <v>168</v>
      </c>
      <c r="B14" s="78" t="str">
        <f>'POSTO 7'!D7</f>
        <v>Líder Geral</v>
      </c>
      <c r="C14" s="79">
        <f>'POSTO 7'!D45</f>
        <v>0</v>
      </c>
      <c r="D14" s="79">
        <f>'POSTO 7'!C45</f>
        <v>0</v>
      </c>
      <c r="E14" s="80">
        <f>'POSTO 7'!E45</f>
        <v>0</v>
      </c>
      <c r="F14" s="80">
        <f>'POSTO 7'!F47</f>
        <v>0</v>
      </c>
      <c r="G14" s="209">
        <f>'POSTO 7'!F48</f>
        <v>0</v>
      </c>
      <c r="H14" s="2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211" t="s">
        <v>167</v>
      </c>
      <c r="B15" s="212"/>
      <c r="C15" s="212"/>
      <c r="D15" s="212"/>
      <c r="E15" s="212"/>
      <c r="F15" s="213"/>
      <c r="G15" s="214">
        <f>ROUND(SUM(G8:H14),2)</f>
        <v>0</v>
      </c>
      <c r="H15" s="21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5"/>
      <c r="B16" s="5"/>
      <c r="C16" s="32"/>
      <c r="D16" s="5"/>
      <c r="E16" s="5"/>
      <c r="F16" s="5"/>
      <c r="G16" s="5"/>
      <c r="H16" s="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5"/>
      <c r="B17" s="5"/>
      <c r="C17" s="32"/>
      <c r="D17" s="5"/>
      <c r="E17" s="5"/>
      <c r="F17" s="5"/>
      <c r="G17" s="5"/>
      <c r="H17" s="5"/>
      <c r="I17" s="1" t="s">
        <v>105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6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sheetProtection algorithmName="SHA-512" hashValue="dtDIBMaX0GB6pXL9DPoq4srSPgAzVkBH/CFWt6LPQ+TCG1oSee8DoQENbqDu0k6/9IZP/AYIBvwhNvKW0iZPWQ==" saltValue="eaACFNHH8OMx2c0d3/4wIQ==" spinCount="100000" sheet="1" objects="1" scenarios="1" insertRows="0"/>
  <mergeCells count="12">
    <mergeCell ref="G13:H13"/>
    <mergeCell ref="G14:H14"/>
    <mergeCell ref="A15:F15"/>
    <mergeCell ref="G15:H15"/>
    <mergeCell ref="A3:H3"/>
    <mergeCell ref="A5:H5"/>
    <mergeCell ref="G7:H7"/>
    <mergeCell ref="G8:H8"/>
    <mergeCell ref="G10:H10"/>
    <mergeCell ref="G11:H11"/>
    <mergeCell ref="G12:H12"/>
    <mergeCell ref="G9:H9"/>
  </mergeCells>
  <phoneticPr fontId="15" type="noConversion"/>
  <pageMargins left="0.511811024" right="0.511811024" top="0.78740157499999996" bottom="0.78740157499999996" header="0" footer="0"/>
  <pageSetup paperSize="9" orientation="landscape"/>
  <headerFooter>
    <oddHeader>&amp;L&amp;"Calibri"&amp;10&amp;K000000 #interna&amp;1#_x000D_000000 #pública#_x000D_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POSTO 1</vt:lpstr>
      <vt:lpstr>POSTO 2</vt:lpstr>
      <vt:lpstr>POSTO 3</vt:lpstr>
      <vt:lpstr>POSTO 4</vt:lpstr>
      <vt:lpstr>POSTO 5</vt:lpstr>
      <vt:lpstr>POSTO 6</vt:lpstr>
      <vt:lpstr>POSTO 7</vt:lpstr>
      <vt:lpstr>Consolidação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Marcondes Alves Pereira</dc:creator>
  <cp:lastModifiedBy>Everaldo Goncalves</cp:lastModifiedBy>
  <dcterms:created xsi:type="dcterms:W3CDTF">2022-06-29T19:23:12Z</dcterms:created>
  <dcterms:modified xsi:type="dcterms:W3CDTF">2024-03-18T14:17:24Z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0e9cc9-ac6f-42b1-bf24-968858a22d9f_Enabled">
    <vt:lpwstr>true</vt:lpwstr>
  </property>
  <property fmtid="{D5CDD505-2E9C-101B-9397-08002B2CF9AE}" pid="3" name="MSIP_Label_510e9cc9-ac6f-42b1-bf24-968858a22d9f_SetDate">
    <vt:lpwstr>2024-03-13T17:35:24Z</vt:lpwstr>
  </property>
  <property fmtid="{D5CDD505-2E9C-101B-9397-08002B2CF9AE}" pid="4" name="MSIP_Label_510e9cc9-ac6f-42b1-bf24-968858a22d9f_Method">
    <vt:lpwstr>Privileged</vt:lpwstr>
  </property>
  <property fmtid="{D5CDD505-2E9C-101B-9397-08002B2CF9AE}" pid="5" name="MSIP_Label_510e9cc9-ac6f-42b1-bf24-968858a22d9f_Name">
    <vt:lpwstr>Classificação interna</vt:lpwstr>
  </property>
  <property fmtid="{D5CDD505-2E9C-101B-9397-08002B2CF9AE}" pid="6" name="MSIP_Label_510e9cc9-ac6f-42b1-bf24-968858a22d9f_SiteId">
    <vt:lpwstr>ffc0be44-315f-4479-b12f-56afe6ededd6</vt:lpwstr>
  </property>
  <property fmtid="{D5CDD505-2E9C-101B-9397-08002B2CF9AE}" pid="7" name="MSIP_Label_510e9cc9-ac6f-42b1-bf24-968858a22d9f_ActionId">
    <vt:lpwstr>fd3e3b91-fba3-4a89-abd4-45eea6a889bb</vt:lpwstr>
  </property>
  <property fmtid="{D5CDD505-2E9C-101B-9397-08002B2CF9AE}" pid="8" name="MSIP_Label_510e9cc9-ac6f-42b1-bf24-968858a22d9f_ContentBits">
    <vt:lpwstr>1</vt:lpwstr>
  </property>
</Properties>
</file>